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messmer\Documents\Projekte\Laser Bestellanzeigen\20260706 neue Vorlagen\"/>
    </mc:Choice>
  </mc:AlternateContent>
  <xr:revisionPtr revIDLastSave="0" documentId="8_{1D6DD666-CB6C-41BA-AB98-52D677B1B508}" xr6:coauthVersionLast="47" xr6:coauthVersionMax="47" xr10:uidLastSave="{00000000-0000-0000-0000-000000000000}"/>
  <workbookProtection workbookAlgorithmName="SHA-512" workbookHashValue="pUph08PuJH+L37Kkrhg+/Y4db2gmiUPq4DOur6916U5BVpC+FZikX1jvY8Dit8PaRVqqo1/lZT1pJl3AuP2A3A==" workbookSaltValue="ADARaJXG1qU1xuMeawm9hQ==" workbookSpinCount="100000" lockStructure="1"/>
  <bookViews>
    <workbookView xWindow="31680" yWindow="1335" windowWidth="20805" windowHeight="20265" xr2:uid="{2E93A8A5-1A05-4F0D-B154-70C957751BB5}"/>
  </bookViews>
  <sheets>
    <sheet name="CE.1.Lx Tür_16034" sheetId="1" r:id="rId1"/>
    <sheet name="T2" sheetId="3" state="hidden" r:id="rId2"/>
    <sheet name="Listen" sheetId="2" state="hidden" r:id="rId3"/>
  </sheets>
  <definedNames>
    <definedName name="_xlnm.Print_Area" localSheetId="0">'CE.1.Lx Tür_16034'!$C$1:$E$158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2" l="1"/>
  <c r="C53" i="1" l="1"/>
  <c r="E123" i="1"/>
  <c r="E93" i="1"/>
  <c r="B148" i="1"/>
  <c r="B143" i="1"/>
  <c r="B138" i="1"/>
  <c r="D123" i="1"/>
  <c r="E40" i="1" l="1"/>
  <c r="C5" i="1"/>
  <c r="C4" i="1"/>
  <c r="E98" i="1"/>
  <c r="B98" i="1" s="1"/>
  <c r="B93" i="1"/>
  <c r="E78" i="1"/>
  <c r="B78" i="1" s="1"/>
  <c r="E69" i="1"/>
  <c r="D69" i="1"/>
  <c r="B123" i="1" l="1"/>
  <c r="E16" i="1"/>
  <c r="E128" i="1"/>
  <c r="B128" i="1" s="1"/>
  <c r="D67" i="1"/>
  <c r="E72" i="1"/>
  <c r="E113" i="1" l="1"/>
  <c r="B113" i="1" s="1"/>
  <c r="E17" i="1"/>
  <c r="C12" i="2"/>
  <c r="B4" i="2"/>
  <c r="B5" i="2"/>
  <c r="B3" i="2"/>
  <c r="B38" i="2"/>
  <c r="B37" i="2"/>
  <c r="B36" i="2"/>
  <c r="B35" i="2"/>
  <c r="B33" i="2"/>
  <c r="B32" i="2"/>
  <c r="B31" i="2"/>
  <c r="B30" i="2"/>
  <c r="B29" i="2"/>
  <c r="B28" i="2"/>
  <c r="B27" i="2"/>
  <c r="B26" i="2"/>
  <c r="B25" i="2"/>
  <c r="B24" i="2"/>
  <c r="B23" i="2"/>
  <c r="B22" i="2"/>
  <c r="B21" i="2"/>
  <c r="B20" i="2"/>
  <c r="E88" i="1"/>
  <c r="B88" i="1" s="1"/>
  <c r="E83" i="1"/>
  <c r="B83" i="1" s="1"/>
  <c r="E133" i="1"/>
  <c r="B133" i="1" s="1"/>
  <c r="E118" i="1"/>
  <c r="B118" i="1" s="1"/>
  <c r="E108" i="1" l="1"/>
  <c r="B108" i="1" s="1"/>
  <c r="E68" i="1"/>
  <c r="E103" i="1"/>
  <c r="B103" i="1" s="1"/>
  <c r="E73" i="1"/>
  <c r="B73" i="1" s="1"/>
  <c r="B16" i="1" s="1"/>
  <c r="D16" i="1" l="1"/>
  <c r="D17" i="1"/>
</calcChain>
</file>

<file path=xl/sharedStrings.xml><?xml version="1.0" encoding="utf-8"?>
<sst xmlns="http://schemas.openxmlformats.org/spreadsheetml/2006/main" count="366" uniqueCount="250">
  <si>
    <t>Stand:</t>
  </si>
  <si>
    <t>Hinweise:</t>
  </si>
  <si>
    <t>Bitte nutzen Sie für jedes Profil-System eine eigenes Bestellformular.</t>
  </si>
  <si>
    <t>Dem Besteller ist bekannt, dass die hier gemachten Angaben in seinem Verantwortungsbereich liegen und die Bestellangaben nicht durch den Schildhersteller überprüft werden.</t>
  </si>
  <si>
    <t>Dem Besteller ist auch bekannt, dass eine Kennzeichnung der Bauprodukte erst nach erfolgreicher Zertifizierung und Erstellung der Leistungserklärung für das Bauprodukt erfolgen darf. Somit kann die Bestellung frühestens nach durchgeführter Erstinspektion erfolgen.</t>
  </si>
  <si>
    <t>Die aus dieser Bestellung resultierende Kennzeichnung entspricht formal der Verordnung 305/2011 (EU-BauPVO) i. V. m. den jeweiligen Produktnormen. Dabei wird der Vorrang der EU-BauPVO vor den harmonisierten Produktnormen berücksichtigt. Für die Kennzeichnung werden die gemäß Anhang III der EU-BauPVO erlaubten sinnvollen Zusammenfassungen genutzt.</t>
  </si>
  <si>
    <t xml:space="preserve">Hiermit bestellen wir verbindlich die nachfolgend durch uns definierten Schilder. </t>
  </si>
  <si>
    <t>Anzahl Zeichen/Feld</t>
  </si>
  <si>
    <t>Wo werden Daten benötigt?</t>
  </si>
  <si>
    <t>Bauvorhaben (BV) oder Projektnummer oder Auftragsnummer bzw. Kommission/Lager</t>
  </si>
  <si>
    <t>L</t>
  </si>
  <si>
    <t>Datum der Bestellung</t>
  </si>
  <si>
    <t>Name Hersteller</t>
  </si>
  <si>
    <t>L, S, DMC</t>
  </si>
  <si>
    <t>PLZ und Ort</t>
  </si>
  <si>
    <t>6+26</t>
  </si>
  <si>
    <t>Strasse und Hausnummer</t>
  </si>
  <si>
    <t>30+4</t>
  </si>
  <si>
    <t>L, DMC</t>
  </si>
  <si>
    <r>
      <t xml:space="preserve">Land </t>
    </r>
    <r>
      <rPr>
        <sz val="10"/>
        <color theme="1"/>
        <rFont val="Arial Narrow"/>
        <family val="2"/>
      </rPr>
      <t>(in GROSSBUCHSTABEN)</t>
    </r>
  </si>
  <si>
    <r>
      <t xml:space="preserve">Kennnummer Überwachungsgemeinschaft </t>
    </r>
    <r>
      <rPr>
        <sz val="10"/>
        <color theme="1"/>
        <rFont val="Arial Narrow"/>
        <family val="2"/>
      </rPr>
      <t>(HWK-Nr. 1)</t>
    </r>
  </si>
  <si>
    <t xml:space="preserve">Telefon Zentrale: </t>
  </si>
  <si>
    <t>DMC</t>
  </si>
  <si>
    <t>E-Mail Zentrale:</t>
  </si>
  <si>
    <t>homepage:</t>
  </si>
  <si>
    <t xml:space="preserve">Kontaktperson Hersteller </t>
  </si>
  <si>
    <t>Bestelldaten und Bestelltext</t>
  </si>
  <si>
    <t>Anzahl Schilder (Stück):</t>
  </si>
  <si>
    <t>M, L</t>
  </si>
  <si>
    <t>S, DMC</t>
  </si>
  <si>
    <t>Nummer der Leistungserklärung (DoP)</t>
  </si>
  <si>
    <t>S, L, DMC</t>
  </si>
  <si>
    <r>
      <t xml:space="preserve">Fähigkeit zur Freigabe </t>
    </r>
    <r>
      <rPr>
        <sz val="10"/>
        <color theme="0" tint="-0.499984740745262"/>
        <rFont val="Arial"/>
        <family val="2"/>
      </rPr>
      <t>(Feststellvorrichtung)</t>
    </r>
  </si>
  <si>
    <r>
      <rPr>
        <sz val="10"/>
        <color theme="0" tint="-0.499984740745262"/>
        <rFont val="Arial"/>
        <family val="2"/>
      </rPr>
      <t>(Lichte)</t>
    </r>
    <r>
      <rPr>
        <sz val="10"/>
        <rFont val="Arial"/>
        <family val="2"/>
      </rPr>
      <t xml:space="preserve"> Höhe [in mm]</t>
    </r>
  </si>
  <si>
    <r>
      <t xml:space="preserve">Fähigkeit zur Freigabe </t>
    </r>
    <r>
      <rPr>
        <sz val="10"/>
        <color theme="0" tint="-0.499984740745262"/>
        <rFont val="Arial"/>
        <family val="2"/>
      </rPr>
      <t>(Fluchttür)</t>
    </r>
  </si>
  <si>
    <t>20+21</t>
  </si>
  <si>
    <r>
      <t>bewertetes Schalldämmmaß R</t>
    </r>
    <r>
      <rPr>
        <vertAlign val="subscript"/>
        <sz val="10"/>
        <rFont val="Arial"/>
        <family val="2"/>
      </rPr>
      <t>W</t>
    </r>
  </si>
  <si>
    <r>
      <t>kombiniert zu R</t>
    </r>
    <r>
      <rPr>
        <vertAlign val="subscript"/>
        <sz val="10"/>
        <color theme="1" tint="0.499984740745262"/>
        <rFont val="Arial"/>
        <family val="2"/>
      </rPr>
      <t>w</t>
    </r>
  </si>
  <si>
    <r>
      <t xml:space="preserve">Spektrumanpassungswert C </t>
    </r>
    <r>
      <rPr>
        <sz val="10"/>
        <color theme="0" tint="-0.499984740745262"/>
        <rFont val="Arial"/>
        <family val="2"/>
      </rPr>
      <t>(Wohnaktivitäten)</t>
    </r>
  </si>
  <si>
    <r>
      <t>Spektrumsanpassungswert C</t>
    </r>
    <r>
      <rPr>
        <vertAlign val="subscript"/>
        <sz val="10"/>
        <rFont val="Arial"/>
        <family val="2"/>
      </rPr>
      <t>tr</t>
    </r>
    <r>
      <rPr>
        <sz val="10"/>
        <rFont val="Arial"/>
        <family val="2"/>
      </rPr>
      <t xml:space="preserve"> </t>
    </r>
    <r>
      <rPr>
        <sz val="10"/>
        <color theme="0" tint="-0.499984740745262"/>
        <rFont val="Arial"/>
        <family val="2"/>
      </rPr>
      <t>(Verkehrslärm)</t>
    </r>
  </si>
  <si>
    <r>
      <t>Wärmedurchgangskoeffizient U</t>
    </r>
    <r>
      <rPr>
        <vertAlign val="subscript"/>
        <sz val="10"/>
        <rFont val="Arial"/>
        <family val="2"/>
      </rPr>
      <t>D</t>
    </r>
    <r>
      <rPr>
        <sz val="10"/>
        <rFont val="Arial"/>
        <family val="2"/>
      </rPr>
      <t xml:space="preserve"> </t>
    </r>
    <r>
      <rPr>
        <sz val="10"/>
        <color theme="0" tint="-0.499984740745262"/>
        <rFont val="Arial"/>
        <family val="2"/>
      </rPr>
      <t>(Tür)</t>
    </r>
    <r>
      <rPr>
        <sz val="10"/>
        <rFont val="Arial"/>
        <family val="2"/>
      </rPr>
      <t xml:space="preserve"> in W/(m²K)</t>
    </r>
  </si>
  <si>
    <t>Luftdurchlässigkeit Q</t>
  </si>
  <si>
    <t>S, L</t>
  </si>
  <si>
    <t>Logo Hersteller</t>
  </si>
  <si>
    <t>Vermerke AKF:</t>
  </si>
  <si>
    <t>Schildnummer</t>
  </si>
  <si>
    <t>@Format</t>
  </si>
  <si>
    <t>Format</t>
  </si>
  <si>
    <t>EN 16034</t>
  </si>
  <si>
    <t>@Spec</t>
  </si>
  <si>
    <t>harmonisierte Norm:</t>
  </si>
  <si>
    <t>@Produkt1</t>
  </si>
  <si>
    <t>@Produkt2</t>
  </si>
  <si>
    <t>@Produkt3</t>
  </si>
  <si>
    <t>@Anzahl</t>
  </si>
  <si>
    <t>@BV</t>
  </si>
  <si>
    <t>@Bestelldatum</t>
  </si>
  <si>
    <t>@HWK1</t>
  </si>
  <si>
    <t>@HWK2</t>
  </si>
  <si>
    <t>@DMC</t>
  </si>
  <si>
    <t>@SchildNr</t>
  </si>
  <si>
    <t>@Material</t>
  </si>
  <si>
    <t>Material:</t>
  </si>
  <si>
    <t>Verwendungszweck nach Norm, Teil 1</t>
  </si>
  <si>
    <r>
      <t xml:space="preserve">Kenncode des Produkttyps </t>
    </r>
    <r>
      <rPr>
        <sz val="10"/>
        <color theme="0" tint="-0.499984740745262"/>
        <rFont val="Arial Narrow"/>
        <family val="2"/>
      </rPr>
      <t>(s. Art. 9 EU-BauPVO)</t>
    </r>
  </si>
  <si>
    <t>@DoP</t>
  </si>
  <si>
    <t>@Produkttyp</t>
  </si>
  <si>
    <t>@Kenncode</t>
  </si>
  <si>
    <t>E</t>
  </si>
  <si>
    <t>Tragfähigkeit von Sicherheitsvorrichtungen</t>
  </si>
  <si>
    <t>ja</t>
  </si>
  <si>
    <t>NPD</t>
  </si>
  <si>
    <r>
      <t xml:space="preserve">Stoßfestigkeit bei Glasfüllung: </t>
    </r>
    <r>
      <rPr>
        <sz val="10"/>
        <color theme="0" tint="-0.499984740745262"/>
        <rFont val="Arial"/>
        <family val="2"/>
      </rPr>
      <t>(Klasse für Fallhöhe)</t>
    </r>
  </si>
  <si>
    <t>Gesamtenergiedurchlassgrad g (anzugeben als 0,XX)</t>
  </si>
  <si>
    <r>
      <t>Lichttransmissionsgrad ῑ</t>
    </r>
    <r>
      <rPr>
        <vertAlign val="subscript"/>
        <sz val="10"/>
        <color theme="0" tint="-0.34998626667073579"/>
        <rFont val="Arial"/>
        <family val="2"/>
      </rPr>
      <t>v</t>
    </r>
    <r>
      <rPr>
        <sz val="10"/>
        <color theme="0" tint="-0.34998626667073579"/>
        <rFont val="Arial"/>
        <family val="2"/>
      </rPr>
      <t xml:space="preserve">  (anzugeben als 0,XX)</t>
    </r>
  </si>
  <si>
    <t>Verwendungszweck nach EN 16034, T2</t>
  </si>
  <si>
    <t>Feuerschutztür nach EN 16034 als Außentür nach EN 14351-1</t>
  </si>
  <si>
    <t>Erläuterung</t>
  </si>
  <si>
    <r>
      <t>Feuerwiderstand E, EI</t>
    </r>
    <r>
      <rPr>
        <vertAlign val="subscript"/>
        <sz val="10"/>
        <rFont val="Arial"/>
        <family val="2"/>
      </rPr>
      <t>x</t>
    </r>
    <r>
      <rPr>
        <sz val="10"/>
        <rFont val="Arial"/>
        <family val="2"/>
      </rPr>
      <t>, EW</t>
    </r>
  </si>
  <si>
    <t>Produkttypen</t>
  </si>
  <si>
    <t>Schüco AD UP 75</t>
  </si>
  <si>
    <t>Zeichenanzahl</t>
  </si>
  <si>
    <r>
      <t xml:space="preserve">Widerstand gegen Windlasten </t>
    </r>
    <r>
      <rPr>
        <sz val="10"/>
        <color theme="0" tint="-0.34998626667073579"/>
        <rFont val="Arial"/>
        <family val="2"/>
      </rPr>
      <t>(Standardklassen)</t>
    </r>
  </si>
  <si>
    <t>Feuer, Rauch, Selbstschließung,Dauerfunktion</t>
  </si>
  <si>
    <r>
      <t xml:space="preserve">Für die Zertifizierung eingebundene notifizierte Stelle 
</t>
    </r>
    <r>
      <rPr>
        <sz val="10"/>
        <color theme="1" tint="0.499984740745262"/>
        <rFont val="Arial"/>
        <family val="2"/>
      </rPr>
      <t>Zertifizierungsstelle: AKF ZERT = 2604; gbd = 2397, 
IBS = 1322)</t>
    </r>
  </si>
  <si>
    <t>Verwendungszweck nach EN 16034, T1</t>
  </si>
  <si>
    <t>Rauchschutztür nach EN 16034 als Außentür nach EN 14351-1</t>
  </si>
  <si>
    <r>
      <t xml:space="preserve">zur Raumaufteilung in </t>
    </r>
    <r>
      <rPr>
        <sz val="11"/>
        <color rgb="FFC00000"/>
        <rFont val="Arial"/>
        <family val="2"/>
      </rPr>
      <t>Brand- und Rauchabschnitte</t>
    </r>
  </si>
  <si>
    <r>
      <rPr>
        <b/>
        <sz val="11"/>
        <color rgb="FFC00000"/>
        <rFont val="Arial"/>
        <family val="2"/>
      </rPr>
      <t>Feuer und Rauch</t>
    </r>
    <r>
      <rPr>
        <sz val="11"/>
        <color theme="1"/>
        <rFont val="Arial"/>
        <family val="2"/>
      </rPr>
      <t xml:space="preserve">, </t>
    </r>
    <r>
      <rPr>
        <b/>
        <sz val="11"/>
        <color theme="1"/>
        <rFont val="Arial"/>
        <family val="2"/>
      </rPr>
      <t>ohne</t>
    </r>
    <r>
      <rPr>
        <sz val="11"/>
        <color theme="1"/>
        <rFont val="Arial"/>
        <family val="2"/>
      </rPr>
      <t xml:space="preserve"> Fähigkeit zur Freigabe (Panik-/Fluchttürfunktion)</t>
    </r>
  </si>
  <si>
    <r>
      <t xml:space="preserve">zur Raumaufteilung in </t>
    </r>
    <r>
      <rPr>
        <sz val="11"/>
        <color rgb="FFC00000"/>
        <rFont val="Arial"/>
        <family val="2"/>
      </rPr>
      <t>Brandabschnitte</t>
    </r>
  </si>
  <si>
    <r>
      <rPr>
        <b/>
        <sz val="11"/>
        <color rgb="FFC00000"/>
        <rFont val="Arial"/>
        <family val="2"/>
      </rPr>
      <t>Feuer</t>
    </r>
    <r>
      <rPr>
        <sz val="11"/>
        <color theme="1"/>
        <rFont val="Arial"/>
        <family val="2"/>
      </rPr>
      <t xml:space="preserve">, </t>
    </r>
    <r>
      <rPr>
        <b/>
        <sz val="11"/>
        <color theme="1"/>
        <rFont val="Arial"/>
        <family val="2"/>
      </rPr>
      <t>ohne</t>
    </r>
    <r>
      <rPr>
        <sz val="11"/>
        <color theme="1"/>
        <rFont val="Arial"/>
        <family val="2"/>
      </rPr>
      <t xml:space="preserve"> Fähigkeit zur Freigabe (Panik-/Fluchttürfunktion)</t>
    </r>
  </si>
  <si>
    <r>
      <t xml:space="preserve">zur Raumaufteilung in </t>
    </r>
    <r>
      <rPr>
        <sz val="11"/>
        <color rgb="FFC00000"/>
        <rFont val="Arial"/>
        <family val="2"/>
      </rPr>
      <t>Rauchabschnitte</t>
    </r>
  </si>
  <si>
    <r>
      <rPr>
        <b/>
        <sz val="11"/>
        <color rgb="FFC00000"/>
        <rFont val="Arial"/>
        <family val="2"/>
      </rPr>
      <t>Rauch</t>
    </r>
    <r>
      <rPr>
        <sz val="11"/>
        <color theme="1"/>
        <rFont val="Arial"/>
        <family val="2"/>
      </rPr>
      <t xml:space="preserve">, </t>
    </r>
    <r>
      <rPr>
        <b/>
        <sz val="11"/>
        <color theme="1"/>
        <rFont val="Arial"/>
        <family val="2"/>
      </rPr>
      <t>ohne</t>
    </r>
    <r>
      <rPr>
        <sz val="11"/>
        <color theme="1"/>
        <rFont val="Arial"/>
        <family val="2"/>
      </rPr>
      <t xml:space="preserve"> Fähigkeit zur Freigabe (Panik-/Fluchttürfunktion)</t>
    </r>
  </si>
  <si>
    <r>
      <t xml:space="preserve">zur Raumaufteilung in </t>
    </r>
    <r>
      <rPr>
        <sz val="11"/>
        <color rgb="FFC00000"/>
        <rFont val="Arial"/>
        <family val="2"/>
      </rPr>
      <t>Brand- und Rauchabschnitte</t>
    </r>
    <r>
      <rPr>
        <sz val="11"/>
        <color theme="9" tint="-0.249977111117893"/>
        <rFont val="Arial"/>
        <family val="2"/>
      </rPr>
      <t xml:space="preserve"> und in Rettungswegen</t>
    </r>
  </si>
  <si>
    <r>
      <rPr>
        <b/>
        <sz val="11"/>
        <color rgb="FFC00000"/>
        <rFont val="Arial"/>
        <family val="2"/>
      </rPr>
      <t>Feuer und Rauch</t>
    </r>
    <r>
      <rPr>
        <sz val="11"/>
        <color theme="1"/>
        <rFont val="Arial"/>
        <family val="2"/>
      </rPr>
      <t xml:space="preserve">, </t>
    </r>
    <r>
      <rPr>
        <b/>
        <sz val="11"/>
        <color theme="1"/>
        <rFont val="Arial"/>
        <family val="2"/>
      </rPr>
      <t>mit</t>
    </r>
    <r>
      <rPr>
        <sz val="11"/>
        <color theme="1"/>
        <rFont val="Arial"/>
        <family val="2"/>
      </rPr>
      <t xml:space="preserve"> </t>
    </r>
    <r>
      <rPr>
        <sz val="11"/>
        <color theme="9" tint="-0.249977111117893"/>
        <rFont val="Arial"/>
        <family val="2"/>
      </rPr>
      <t>Fähigkeit zur Freigabe</t>
    </r>
    <r>
      <rPr>
        <sz val="11"/>
        <color theme="1"/>
        <rFont val="Arial"/>
        <family val="2"/>
      </rPr>
      <t xml:space="preserve"> (Panik-/Fluchttürfunktion)</t>
    </r>
  </si>
  <si>
    <r>
      <t xml:space="preserve">zur Raumaufteilung in </t>
    </r>
    <r>
      <rPr>
        <sz val="11"/>
        <color rgb="FFC00000"/>
        <rFont val="Arial"/>
        <family val="2"/>
      </rPr>
      <t>Brandabschnitte</t>
    </r>
    <r>
      <rPr>
        <sz val="11"/>
        <color theme="1"/>
        <rFont val="Arial"/>
        <family val="2"/>
      </rPr>
      <t xml:space="preserve"> und in </t>
    </r>
    <r>
      <rPr>
        <sz val="11"/>
        <color theme="9" tint="-0.249977111117893"/>
        <rFont val="Arial"/>
        <family val="2"/>
      </rPr>
      <t>Rettungswegen</t>
    </r>
  </si>
  <si>
    <r>
      <rPr>
        <b/>
        <sz val="11"/>
        <color rgb="FFC00000"/>
        <rFont val="Arial"/>
        <family val="2"/>
      </rPr>
      <t>Feuer</t>
    </r>
    <r>
      <rPr>
        <sz val="11"/>
        <color theme="1"/>
        <rFont val="Arial"/>
        <family val="2"/>
      </rPr>
      <t xml:space="preserve">, </t>
    </r>
    <r>
      <rPr>
        <b/>
        <sz val="11"/>
        <color theme="1"/>
        <rFont val="Arial"/>
        <family val="2"/>
      </rPr>
      <t>mit</t>
    </r>
    <r>
      <rPr>
        <sz val="11"/>
        <color theme="1"/>
        <rFont val="Arial"/>
        <family val="2"/>
      </rPr>
      <t xml:space="preserve"> </t>
    </r>
    <r>
      <rPr>
        <sz val="11"/>
        <color theme="9" tint="-0.499984740745262"/>
        <rFont val="Arial"/>
        <family val="2"/>
      </rPr>
      <t>Fähigkeit zur Freigabe</t>
    </r>
    <r>
      <rPr>
        <sz val="11"/>
        <color theme="1"/>
        <rFont val="Arial"/>
        <family val="2"/>
      </rPr>
      <t xml:space="preserve"> (Panik-/Fluchttürfunktion)</t>
    </r>
  </si>
  <si>
    <r>
      <t xml:space="preserve">zur Raumaufteilung in </t>
    </r>
    <r>
      <rPr>
        <sz val="11"/>
        <color rgb="FFC00000"/>
        <rFont val="Arial"/>
        <family val="2"/>
      </rPr>
      <t>Rauchabschnitte</t>
    </r>
    <r>
      <rPr>
        <sz val="11"/>
        <color theme="1"/>
        <rFont val="Arial"/>
        <family val="2"/>
      </rPr>
      <t xml:space="preserve"> und in </t>
    </r>
    <r>
      <rPr>
        <sz val="11"/>
        <color theme="9" tint="-0.249977111117893"/>
        <rFont val="Arial"/>
        <family val="2"/>
      </rPr>
      <t>Rettungswegen</t>
    </r>
  </si>
  <si>
    <r>
      <rPr>
        <b/>
        <sz val="11"/>
        <color rgb="FFC00000"/>
        <rFont val="Arial"/>
        <family val="2"/>
      </rPr>
      <t>Rauch</t>
    </r>
    <r>
      <rPr>
        <sz val="11"/>
        <color theme="1"/>
        <rFont val="Arial"/>
        <family val="2"/>
      </rPr>
      <t xml:space="preserve">, </t>
    </r>
    <r>
      <rPr>
        <b/>
        <sz val="11"/>
        <color theme="1"/>
        <rFont val="Arial"/>
        <family val="2"/>
      </rPr>
      <t>mit</t>
    </r>
    <r>
      <rPr>
        <sz val="11"/>
        <color theme="1"/>
        <rFont val="Arial"/>
        <family val="2"/>
      </rPr>
      <t xml:space="preserve"> </t>
    </r>
    <r>
      <rPr>
        <sz val="11"/>
        <color theme="9" tint="-0.499984740745262"/>
        <rFont val="Arial"/>
        <family val="2"/>
      </rPr>
      <t>Fähigkeit zur Freigabe</t>
    </r>
    <r>
      <rPr>
        <sz val="11"/>
        <color theme="1"/>
        <rFont val="Arial"/>
        <family val="2"/>
      </rPr>
      <t xml:space="preserve"> (Panik-/Fluchttürfunktion)</t>
    </r>
  </si>
  <si>
    <t>Akotherm AT 740 FR 30</t>
  </si>
  <si>
    <t>Forster omnia</t>
  </si>
  <si>
    <t>forster presto</t>
  </si>
  <si>
    <t>heroal FireXtech D 93 FP</t>
  </si>
  <si>
    <t>Lava 77-30</t>
  </si>
  <si>
    <t>Lava 77-S</t>
  </si>
  <si>
    <t>JANSEN Economy 50</t>
  </si>
  <si>
    <t>JANSEN Economy 60</t>
  </si>
  <si>
    <t>Moralt Outdoor FireSafe</t>
  </si>
  <si>
    <t>Schüco ADS 80 FR 30</t>
  </si>
  <si>
    <t>Schüco ADS 80 FR 60</t>
  </si>
  <si>
    <t>Schüco FireStop ADS 90 FR 30</t>
  </si>
  <si>
    <t>TSH Feuerhemmende Außentüre</t>
  </si>
  <si>
    <t>Wicstyle 77FP</t>
  </si>
  <si>
    <t>Feuer- und Rauchschutztür nach EN 16034 als Außentür nach EN 14351-1</t>
  </si>
  <si>
    <t>@Antragsteller-NB</t>
  </si>
  <si>
    <t>@E-H-Jahr</t>
  </si>
  <si>
    <t>@B-H-Steller1</t>
  </si>
  <si>
    <t>@B-H-Steller2</t>
  </si>
  <si>
    <t>@B-H-PLZ-Ort</t>
  </si>
  <si>
    <t>@B-H-Strasse</t>
  </si>
  <si>
    <t>@B-H-Land</t>
  </si>
  <si>
    <t>@B-H-Telefon</t>
  </si>
  <si>
    <t>@B-H-Email</t>
  </si>
  <si>
    <t>@B-H-web</t>
  </si>
  <si>
    <t>@B-H-Kontakt</t>
  </si>
  <si>
    <t>@Zeile1</t>
  </si>
  <si>
    <t>@Zeile2</t>
  </si>
  <si>
    <t>@Zeile3</t>
  </si>
  <si>
    <t>@Zeile4</t>
  </si>
  <si>
    <t>@Zeile5</t>
  </si>
  <si>
    <t>@Zeile6</t>
  </si>
  <si>
    <t>@Zeile7</t>
  </si>
  <si>
    <t>@Zeile8</t>
  </si>
  <si>
    <t>@Zeile9</t>
  </si>
  <si>
    <t>@Zeile10</t>
  </si>
  <si>
    <t>@Ue-CE-Logo</t>
  </si>
  <si>
    <t>@B-H-Logo</t>
  </si>
  <si>
    <t>@END</t>
  </si>
  <si>
    <t>2</t>
  </si>
  <si>
    <t>3</t>
  </si>
  <si>
    <t>4</t>
  </si>
  <si>
    <t>•</t>
  </si>
  <si>
    <t>@Format-alternativ</t>
  </si>
  <si>
    <t>5</t>
  </si>
  <si>
    <t>Kurzformat</t>
  </si>
  <si>
    <t>@WM1</t>
  </si>
  <si>
    <t>@WM2</t>
  </si>
  <si>
    <t>@WM3</t>
  </si>
  <si>
    <t>@WM4</t>
  </si>
  <si>
    <t>@WM5</t>
  </si>
  <si>
    <t>@WM6</t>
  </si>
  <si>
    <t>@WM7</t>
  </si>
  <si>
    <t>@WM8</t>
  </si>
  <si>
    <t>@WM9</t>
  </si>
  <si>
    <t>@WM10</t>
  </si>
  <si>
    <t>@WM11</t>
  </si>
  <si>
    <t>@WM12</t>
  </si>
  <si>
    <t>@WM13</t>
  </si>
  <si>
    <t>@WM14</t>
  </si>
  <si>
    <t>@WM15</t>
  </si>
  <si>
    <t>@WM16</t>
  </si>
  <si>
    <r>
      <t>M (</t>
    </r>
    <r>
      <rPr>
        <sz val="10"/>
        <color rgb="FFC00000"/>
        <rFont val="Arial"/>
        <family val="2"/>
      </rPr>
      <t>Sortierkriterium 3</t>
    </r>
    <r>
      <rPr>
        <sz val="10"/>
        <color theme="1"/>
        <rFont val="Arial"/>
        <family val="2"/>
      </rPr>
      <t>)</t>
    </r>
  </si>
  <si>
    <r>
      <t xml:space="preserve">letzte 2 Ziffern des Jahres, in dem der </t>
    </r>
    <r>
      <rPr>
        <u/>
        <sz val="10"/>
        <color theme="1"/>
        <rFont val="Arial"/>
        <family val="2"/>
      </rPr>
      <t>Produkttyp</t>
    </r>
    <r>
      <rPr>
        <sz val="10"/>
        <color theme="1"/>
        <rFont val="Arial"/>
        <family val="2"/>
      </rPr>
      <t xml:space="preserve"> in Verkehr gebracht wurde</t>
    </r>
    <r>
      <rPr>
        <sz val="10"/>
        <color theme="0" tint="-0.34998626667073579"/>
        <rFont val="Arial"/>
        <family val="2"/>
      </rPr>
      <t xml:space="preserve"> (erstmals auf dem Markt bereit gestellt wurde)</t>
    </r>
  </si>
  <si>
    <r>
      <t>M (</t>
    </r>
    <r>
      <rPr>
        <sz val="10"/>
        <color rgb="FFC00000"/>
        <rFont val="Arial"/>
        <family val="2"/>
      </rPr>
      <t>Sortierkriterium 2</t>
    </r>
    <r>
      <rPr>
        <sz val="10"/>
        <rFont val="Arial"/>
        <family val="2"/>
      </rPr>
      <t>), L</t>
    </r>
  </si>
  <si>
    <t>S</t>
  </si>
  <si>
    <t>@Errichter1</t>
  </si>
  <si>
    <t>@Errichter2</t>
  </si>
  <si>
    <t>@E-PLZ-Ort</t>
  </si>
  <si>
    <t>@E-Strasse</t>
  </si>
  <si>
    <t>@E-Land</t>
  </si>
  <si>
    <t>@E-Telefon</t>
  </si>
  <si>
    <t>@E-Email</t>
  </si>
  <si>
    <t>@E-web</t>
  </si>
  <si>
    <t>Bestellanzeige CE-Schilder für FS-/RS-Türen (EN 16034:2014)</t>
  </si>
  <si>
    <t>Feuerwiderstand</t>
  </si>
  <si>
    <r>
      <t xml:space="preserve">gegenüber Alterung </t>
    </r>
    <r>
      <rPr>
        <sz val="10"/>
        <color theme="0" tint="-0.499984740745262"/>
        <rFont val="Arial"/>
        <family val="2"/>
      </rPr>
      <t>(Korrosionsbeständigkeit EN 1670)</t>
    </r>
  </si>
  <si>
    <t>?</t>
  </si>
  <si>
    <r>
      <t xml:space="preserve">Dauerhaftigkeit der Selbstschließung 
   gegenüber Qualitätsverlust </t>
    </r>
    <r>
      <rPr>
        <sz val="10"/>
        <color theme="0" tint="-0.499984740745262"/>
        <rFont val="Arial"/>
        <family val="2"/>
      </rPr>
      <t>(Tür in DE: C5)</t>
    </r>
  </si>
  <si>
    <r>
      <t>Schildabmessungen [H x B]:</t>
    </r>
    <r>
      <rPr>
        <sz val="10"/>
        <rFont val="Arial"/>
        <family val="2"/>
      </rPr>
      <t xml:space="preserve"> </t>
    </r>
  </si>
  <si>
    <r>
      <t xml:space="preserve">L1 (ohne Option Logo, ohne DMC) = 24 * 197 [mm]; L2 (mit Option DMC </t>
    </r>
    <r>
      <rPr>
        <u/>
        <sz val="10"/>
        <rFont val="Arial"/>
        <family val="2"/>
      </rPr>
      <t>oder</t>
    </r>
    <r>
      <rPr>
        <sz val="10"/>
        <rFont val="Arial"/>
        <family val="2"/>
      </rPr>
      <t xml:space="preserve"> LOGO) = 24 * 213 [mm]; 
L3 (mit Option DMC </t>
    </r>
    <r>
      <rPr>
        <u/>
        <sz val="10"/>
        <rFont val="Arial"/>
        <family val="2"/>
      </rPr>
      <t>und</t>
    </r>
    <r>
      <rPr>
        <sz val="10"/>
        <rFont val="Arial"/>
        <family val="2"/>
      </rPr>
      <t xml:space="preserve"> Logo) = 24 * 229 [mm]
L1-K (ohne Logo, ohne DMC) = 24 * 169 [mm]; L2-K (mit Option DMC </t>
    </r>
    <r>
      <rPr>
        <u/>
        <sz val="10"/>
        <rFont val="Arial"/>
        <family val="2"/>
      </rPr>
      <t>oder</t>
    </r>
    <r>
      <rPr>
        <sz val="10"/>
        <rFont val="Arial"/>
        <family val="2"/>
      </rPr>
      <t xml:space="preserve"> LOGO) = 24 * 185 [mm]; 
L3-K (mit Option DMC </t>
    </r>
    <r>
      <rPr>
        <u/>
        <sz val="10"/>
        <rFont val="Arial"/>
        <family val="2"/>
      </rPr>
      <t>und</t>
    </r>
    <r>
      <rPr>
        <sz val="10"/>
        <rFont val="Arial"/>
        <family val="2"/>
      </rPr>
      <t xml:space="preserve"> Logo) = 24 * 201 [mm]</t>
    </r>
  </si>
  <si>
    <r>
      <t xml:space="preserve">Schlagregendichtheit </t>
    </r>
    <r>
      <rPr>
        <u/>
        <sz val="10"/>
        <rFont val="Arial"/>
        <family val="2"/>
      </rPr>
      <t>ungeschützter</t>
    </r>
    <r>
      <rPr>
        <sz val="10"/>
        <rFont val="Arial"/>
        <family val="2"/>
      </rPr>
      <t xml:space="preserve"> Einbau </t>
    </r>
    <r>
      <rPr>
        <sz val="10"/>
        <color theme="0" tint="-0.499984740745262"/>
        <rFont val="Arial"/>
        <family val="2"/>
      </rPr>
      <t>und/oder</t>
    </r>
  </si>
  <si>
    <r>
      <t xml:space="preserve">Schlagregendichtheit </t>
    </r>
    <r>
      <rPr>
        <u/>
        <sz val="10"/>
        <rFont val="Arial"/>
        <family val="2"/>
      </rPr>
      <t>geschützter</t>
    </r>
    <r>
      <rPr>
        <sz val="10"/>
        <rFont val="Arial"/>
        <family val="2"/>
      </rPr>
      <t xml:space="preserve"> Einbau</t>
    </r>
  </si>
  <si>
    <r>
      <rPr>
        <sz val="10"/>
        <rFont val="Arial"/>
        <family val="2"/>
      </rPr>
      <t>Schallschutz: R</t>
    </r>
    <r>
      <rPr>
        <vertAlign val="subscript"/>
        <sz val="10"/>
        <rFont val="Arial"/>
        <family val="2"/>
      </rPr>
      <t>W</t>
    </r>
    <r>
      <rPr>
        <sz val="10"/>
        <rFont val="Arial"/>
        <family val="2"/>
      </rPr>
      <t xml:space="preserve"> = R</t>
    </r>
    <r>
      <rPr>
        <vertAlign val="subscript"/>
        <sz val="10"/>
        <rFont val="Arial"/>
        <family val="2"/>
      </rPr>
      <t>W</t>
    </r>
    <r>
      <rPr>
        <sz val="10"/>
        <rFont val="Arial"/>
        <family val="2"/>
      </rPr>
      <t xml:space="preserve"> (C; C</t>
    </r>
    <r>
      <rPr>
        <vertAlign val="subscript"/>
        <sz val="10"/>
        <rFont val="Arial"/>
        <family val="2"/>
      </rPr>
      <t>tr</t>
    </r>
    <r>
      <rPr>
        <sz val="10"/>
        <rFont val="Arial"/>
        <family val="2"/>
      </rPr>
      <t>) dB</t>
    </r>
    <r>
      <rPr>
        <sz val="10"/>
        <color theme="1" tint="0.499984740745262"/>
        <rFont val="Arial"/>
        <family val="2"/>
      </rPr>
      <t xml:space="preserve"> 
(Wenn, dann R</t>
    </r>
    <r>
      <rPr>
        <vertAlign val="subscript"/>
        <sz val="10"/>
        <color theme="1" tint="0.499984740745262"/>
        <rFont val="Arial"/>
        <family val="2"/>
      </rPr>
      <t>W</t>
    </r>
    <r>
      <rPr>
        <sz val="10"/>
        <color theme="1" tint="0.499984740745262"/>
        <rFont val="Arial"/>
        <family val="2"/>
      </rPr>
      <t>, C und C</t>
    </r>
    <r>
      <rPr>
        <vertAlign val="subscript"/>
        <sz val="10"/>
        <color theme="1" tint="0.499984740745262"/>
        <rFont val="Arial"/>
        <family val="2"/>
      </rPr>
      <t>tr</t>
    </r>
    <r>
      <rPr>
        <sz val="10"/>
        <color theme="1" tint="0.499984740745262"/>
        <rFont val="Arial"/>
        <family val="2"/>
      </rPr>
      <t xml:space="preserve"> angeben.)</t>
    </r>
  </si>
  <si>
    <r>
      <t>Strahlungseigenschaften</t>
    </r>
    <r>
      <rPr>
        <sz val="10"/>
        <color rgb="FFC00000"/>
        <rFont val="Arial"/>
        <family val="2"/>
      </rPr>
      <t xml:space="preserve"> (Wenn, dann beide Werte angeben.)</t>
    </r>
  </si>
  <si>
    <r>
      <t>Produkttyp</t>
    </r>
    <r>
      <rPr>
        <sz val="10"/>
        <color rgb="FFC00000"/>
        <rFont val="Arial Narrow"/>
        <family val="2"/>
      </rPr>
      <t xml:space="preserve"> (Hinweis: Produkttyp B überschreibt Produkttyp A)</t>
    </r>
  </si>
  <si>
    <r>
      <t>Produkttyp B</t>
    </r>
    <r>
      <rPr>
        <sz val="10"/>
        <color theme="0" tint="-0.34998626667073579"/>
        <rFont val="Arial Narrow"/>
        <family val="2"/>
      </rPr>
      <t xml:space="preserve"> (Wenn eigener Handelsname verwendet wird oder Produkttyp nicht in Auswahlliste von "Produkttyp A" enthalten ist.)</t>
    </r>
  </si>
  <si>
    <r>
      <t>Produkttyp A</t>
    </r>
    <r>
      <rPr>
        <sz val="10"/>
        <rFont val="Arial Narrow"/>
        <family val="2"/>
      </rPr>
      <t xml:space="preserve"> </t>
    </r>
    <r>
      <rPr>
        <sz val="10"/>
        <color theme="0" tint="-0.34998626667073579"/>
        <rFont val="Arial Narrow"/>
        <family val="2"/>
      </rPr>
      <t>(Wenn Profilsystem, dann gleichzeitig als Kenncode verwendbar.)
(z. B. Profilsystem = Satz aus repräsentativen Stufen und Klassen)</t>
    </r>
  </si>
  <si>
    <r>
      <t>Rauchschutz S</t>
    </r>
    <r>
      <rPr>
        <vertAlign val="subscript"/>
        <sz val="10"/>
        <rFont val="Arial"/>
        <family val="2"/>
      </rPr>
      <t>a</t>
    </r>
    <r>
      <rPr>
        <sz val="10"/>
        <rFont val="Arial"/>
        <family val="2"/>
      </rPr>
      <t>/S</t>
    </r>
    <r>
      <rPr>
        <vertAlign val="subscript"/>
        <sz val="10"/>
        <rFont val="Arial"/>
        <family val="2"/>
      </rPr>
      <t>200</t>
    </r>
  </si>
  <si>
    <r>
      <rPr>
        <sz val="10"/>
        <rFont val="Arial"/>
        <family val="2"/>
      </rPr>
      <t>Widerstand gegen Windlasten</t>
    </r>
    <r>
      <rPr>
        <sz val="10"/>
        <color theme="0" tint="-0.34998626667073579"/>
        <rFont val="Arial"/>
        <family val="2"/>
      </rPr>
      <t xml:space="preserve"> (über Standardklassen hinausgehender Prüfdruck: AExxxx, BExxxx, CExxxx)</t>
    </r>
  </si>
  <si>
    <t xml:space="preserve">feuerschutz-berlin@t-online.de </t>
  </si>
  <si>
    <t>Bitte melden Sie Ihre Fertigung mindestens 2 Wochen vor Produktionsbeginn an.</t>
  </si>
  <si>
    <t>Graf-Spee-Str. 13</t>
  </si>
  <si>
    <t>45133 Essen</t>
  </si>
  <si>
    <t xml:space="preserve">schilder-bestellung@akf-ev.de </t>
  </si>
  <si>
    <t>Bitte melden Sie Ihre Fertigung mindestens 4 Wochen vor Produktionsbeginn an.</t>
  </si>
  <si>
    <t>Heidering 29</t>
  </si>
  <si>
    <t>30625 Hannover</t>
  </si>
  <si>
    <t>schilder@feuerschutztueren.com</t>
  </si>
  <si>
    <t xml:space="preserve">schilder-bestellung@nrw.ueg-ev.de </t>
  </si>
  <si>
    <t>Schönestr. 35/1</t>
  </si>
  <si>
    <t>70372 Stuttgart</t>
  </si>
  <si>
    <t>schilder-bestellungen@feuerschutz-bw.de</t>
  </si>
  <si>
    <t>Neuburgstr. 1c</t>
  </si>
  <si>
    <t>83620 Feldkirchen-Westerham</t>
  </si>
  <si>
    <t>Breitscheidstr. 45</t>
  </si>
  <si>
    <t>01156 Dresden</t>
  </si>
  <si>
    <t>Rendsburger Landstr. 211</t>
  </si>
  <si>
    <t>24113 Kiel</t>
  </si>
  <si>
    <t>info@feuerschutz-nord.de</t>
  </si>
  <si>
    <t>An den
Arbeitskreis der Überwachungsgemeinschaften für Feuer-
schutz-, Rauchschutz- und Schutzraumabschlüsse e. V.
Graf-Spee-Str. 13
45133 Essen</t>
  </si>
  <si>
    <t>An die 
Überwachungsgemeinschaft Feuerschutztüren 
Niedersachsen/Bremen/Sachsen-Anhalt e. V.
Heidering 29
30625 Hannover</t>
  </si>
  <si>
    <t>An die
Überwachungsgemeinschaft  West e. V.
Graf-Spee-Str. 13
45133 Essen</t>
  </si>
  <si>
    <t>An die
Überwachungsgemeinschaft für Feuerschutz-, Rauchschutz- 
und Schutzraumabschlüsse Baden-Württemberg e. V.
Schönestr. 35/1
70372 Stuttgart</t>
  </si>
  <si>
    <t>An die
Überwachungsgemeinschaft für Feuerschutz-, Rauchschutz- 
und Schutzraumabschlüsse Bayern e. V.
Neuburgstr. 1c
83620 Feldkirchen-Westerham</t>
  </si>
  <si>
    <t>An die
Überwachungsgemeinschaft für Feuerschutz-, Rauchschutz- 
und Schutzraumabschlüsse Sachsen e. V.
Breitscheidstr. 45
01156 Dresden</t>
  </si>
  <si>
    <t>An die
Überwachungsgemeinschaft NORD für Feuerschutz-, Rauch-
schutz- und Schutzraumabschüsse der Länder Schleswig-Holstein, Mecklenburg-Vorpommern u. Hamburg e. V.
Rendsburger Landstr. 211
24113 Kiel</t>
  </si>
  <si>
    <t>Verwendungszweck nach Norm, Teil 2</t>
  </si>
  <si>
    <t>CE-Logo</t>
  </si>
  <si>
    <t>3.0</t>
  </si>
  <si>
    <t>Gutmann GWD 080 FP30</t>
  </si>
  <si>
    <t>Gutmann GWD 080 FP30SP</t>
  </si>
  <si>
    <t>Lfd. Nr.</t>
  </si>
  <si>
    <t>Organisation</t>
  </si>
  <si>
    <t>Strasse</t>
  </si>
  <si>
    <t>Ort</t>
  </si>
  <si>
    <t>E-Mail f. FA, BA, KA</t>
  </si>
  <si>
    <t>Anmeldefrist</t>
  </si>
  <si>
    <t>An die
Überwachungsgemeinschaft für Feuerschutz-, Rauchschutz- 
und Schutzraumabschlüsse Berlin/Brandenburg e. V.
Mahlsdorfer Str. 61b
15366 Hoppegarten</t>
  </si>
  <si>
    <t>Mahlsdorfer Str. 61 b</t>
  </si>
  <si>
    <t>15366 Hoppegarten</t>
  </si>
  <si>
    <t>bestellungen@feuerschutz-bayern.de</t>
  </si>
  <si>
    <t>bestellung@feuerschutzinfo.de</t>
  </si>
  <si>
    <r>
      <rPr>
        <b/>
        <sz val="10"/>
        <color rgb="FFC00000"/>
        <rFont val="Arial"/>
        <family val="2"/>
      </rPr>
      <t>Pflichtfeld:</t>
    </r>
    <r>
      <rPr>
        <sz val="10"/>
        <rFont val="Arial"/>
        <family val="2"/>
      </rPr>
      <t xml:space="preserve"> Kennnummer Herstellwerk </t>
    </r>
    <r>
      <rPr>
        <sz val="10"/>
        <rFont val="Arial Narrow"/>
        <family val="2"/>
      </rPr>
      <t>(HWK-Nr.)</t>
    </r>
    <r>
      <rPr>
        <sz val="10"/>
        <rFont val="Arial"/>
        <family val="2"/>
      </rPr>
      <t>:</t>
    </r>
  </si>
  <si>
    <t>Datenbereich: E16:E133</t>
  </si>
  <si>
    <r>
      <t xml:space="preserve">Kontaktdaten des Herstellers
</t>
    </r>
    <r>
      <rPr>
        <sz val="10"/>
        <color rgb="FFC00000"/>
        <rFont val="Arial Narrow"/>
        <family val="2"/>
      </rPr>
      <t>(optionale Angaben, z. B. für DMC)</t>
    </r>
  </si>
  <si>
    <t>E 30-</t>
  </si>
  <si>
    <t>E 60-</t>
  </si>
  <si>
    <t>E 90-</t>
  </si>
  <si>
    <t>EW 30-</t>
  </si>
  <si>
    <t>EW 60-</t>
  </si>
  <si>
    <t>EW 90-</t>
  </si>
  <si>
    <t>EI₁ 30-</t>
  </si>
  <si>
    <t>EI₂ 30-</t>
  </si>
  <si>
    <t>EI₁ 60-</t>
  </si>
  <si>
    <t>EI₂ 60-</t>
  </si>
  <si>
    <t>EI₁ 90-</t>
  </si>
  <si>
    <t>EI₂ 90-</t>
  </si>
  <si>
    <t>DEUTSCHLAND</t>
  </si>
  <si>
    <t>c</t>
  </si>
  <si>
    <t>Schüco FireStop ADS 90 FR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</si>
</sst>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x14ac:knownFonts="1">
    <font>
      <sz val="11"/>
      <color theme="1"/>
      <name val="Arial"/>
      <family val="2"/>
    </font>
    <font>
      <u/>
      <sz val="11"/>
      <color theme="10"/>
      <name val="Arial"/>
      <family val="2"/>
    </font>
    <font>
      <b/>
      <sz val="10"/>
      <color theme="1"/>
      <name val="Arial"/>
      <family val="2"/>
    </font>
    <font>
      <sz val="10"/>
      <color rgb="FF0070C0"/>
      <name val="Arial"/>
      <family val="2"/>
    </font>
    <font>
      <sz val="10"/>
      <color theme="1"/>
      <name val="Arial"/>
      <family val="2"/>
    </font>
    <font>
      <sz val="10"/>
      <color theme="1"/>
      <name val="Arial Narrow"/>
      <family val="2"/>
    </font>
    <font>
      <sz val="10"/>
      <color rgb="FFC00000"/>
      <name val="Arial"/>
      <family val="2"/>
    </font>
    <font>
      <sz val="8"/>
      <color theme="1"/>
      <name val="Arial"/>
      <family val="2"/>
    </font>
    <font>
      <sz val="10"/>
      <name val="Arial"/>
      <family val="2"/>
    </font>
    <font>
      <b/>
      <u/>
      <sz val="10"/>
      <color theme="1"/>
      <name val="Arial"/>
      <family val="2"/>
    </font>
    <font>
      <u/>
      <sz val="10"/>
      <color theme="10"/>
      <name val="Arial"/>
      <family val="2"/>
    </font>
    <font>
      <sz val="10"/>
      <color theme="1" tint="0.499984740745262"/>
      <name val="Arial"/>
      <family val="2"/>
    </font>
    <font>
      <sz val="10"/>
      <color theme="0" tint="-0.499984740745262"/>
      <name val="Arial Narrow"/>
      <family val="2"/>
    </font>
    <font>
      <sz val="10"/>
      <color theme="0" tint="-0.499984740745262"/>
      <name val="Arial"/>
      <family val="2"/>
    </font>
    <font>
      <vertAlign val="subscript"/>
      <sz val="10"/>
      <name val="Arial"/>
      <family val="2"/>
    </font>
    <font>
      <vertAlign val="subscript"/>
      <sz val="10"/>
      <color theme="1" tint="0.499984740745262"/>
      <name val="Arial"/>
      <family val="2"/>
    </font>
    <font>
      <sz val="8"/>
      <name val="Arial"/>
      <family val="2"/>
    </font>
    <font>
      <b/>
      <sz val="10"/>
      <name val="Arial"/>
      <family val="2"/>
    </font>
    <font>
      <sz val="10"/>
      <color theme="0" tint="-0.34998626667073579"/>
      <name val="Arial"/>
      <family val="2"/>
    </font>
    <font>
      <u/>
      <sz val="10"/>
      <color theme="1"/>
      <name val="Arial"/>
      <family val="2"/>
    </font>
    <font>
      <vertAlign val="subscript"/>
      <sz val="10"/>
      <color theme="0" tint="-0.34998626667073579"/>
      <name val="Arial"/>
      <family val="2"/>
    </font>
    <font>
      <b/>
      <sz val="11"/>
      <color theme="1"/>
      <name val="Arial"/>
      <family val="2"/>
    </font>
    <font>
      <b/>
      <sz val="10"/>
      <color rgb="FFC00000"/>
      <name val="Arial Narrow"/>
      <family val="2"/>
    </font>
    <font>
      <sz val="11"/>
      <color rgb="FFC00000"/>
      <name val="Arial"/>
      <family val="2"/>
    </font>
    <font>
      <b/>
      <sz val="11"/>
      <color rgb="FFC00000"/>
      <name val="Arial"/>
      <family val="2"/>
    </font>
    <font>
      <sz val="11"/>
      <color theme="9" tint="-0.249977111117893"/>
      <name val="Arial"/>
      <family val="2"/>
    </font>
    <font>
      <sz val="11"/>
      <color theme="9" tint="-0.499984740745262"/>
      <name val="Arial"/>
      <family val="2"/>
    </font>
    <font>
      <b/>
      <sz val="8"/>
      <color theme="1"/>
      <name val="Arial"/>
      <family val="2"/>
    </font>
    <font>
      <b/>
      <sz val="14"/>
      <color theme="1"/>
      <name val="Arial"/>
      <family val="2"/>
    </font>
    <font>
      <sz val="14"/>
      <color rgb="FF0070C0"/>
      <name val="Arial"/>
      <family val="2"/>
    </font>
    <font>
      <sz val="14"/>
      <color theme="1"/>
      <name val="Arial"/>
      <family val="2"/>
    </font>
    <font>
      <u/>
      <sz val="10"/>
      <name val="Arial"/>
      <family val="2"/>
    </font>
    <font>
      <b/>
      <sz val="10"/>
      <color rgb="FFC00000"/>
      <name val="Arial"/>
      <family val="2"/>
    </font>
    <font>
      <sz val="10"/>
      <color rgb="FFC00000"/>
      <name val="Arial Narrow"/>
      <family val="2"/>
    </font>
    <font>
      <sz val="10"/>
      <color theme="0" tint="-0.34998626667073579"/>
      <name val="Arial Narrow"/>
      <family val="2"/>
    </font>
    <font>
      <sz val="10"/>
      <name val="Arial Narrow"/>
      <family val="2"/>
    </font>
    <font>
      <sz val="10"/>
      <color theme="0"/>
      <name val="Arial"/>
      <family val="2"/>
    </font>
    <font>
      <b/>
      <sz val="14"/>
      <name val="Arial"/>
      <family val="2"/>
    </font>
    <font>
      <b/>
      <sz val="10"/>
      <color theme="0"/>
      <name val="Arial"/>
      <family val="2"/>
    </font>
    <font>
      <b/>
      <u/>
      <sz val="10"/>
      <color rgb="FFC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59999389629810485"/>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ashed">
        <color indexed="64"/>
      </left>
      <right style="medium">
        <color indexed="64"/>
      </right>
      <top style="dashed">
        <color indexed="64"/>
      </top>
      <bottom/>
      <diagonal/>
    </border>
    <border>
      <left style="dashed">
        <color indexed="64"/>
      </left>
      <right style="medium">
        <color indexed="64"/>
      </right>
      <top/>
      <bottom style="dashed">
        <color indexed="64"/>
      </bottom>
      <diagonal/>
    </border>
    <border>
      <left style="dashed">
        <color indexed="64"/>
      </left>
      <right style="medium">
        <color indexed="64"/>
      </right>
      <top/>
      <bottom/>
      <diagonal/>
    </border>
    <border>
      <left/>
      <right style="dashed">
        <color indexed="64"/>
      </right>
      <top/>
      <bottom/>
      <diagonal/>
    </border>
  </borders>
  <cellStyleXfs count="2">
    <xf numFmtId="0" fontId="0" fillId="0" borderId="0"/>
    <xf numFmtId="0" fontId="1" fillId="0" borderId="0" applyNumberFormat="0" applyFill="0" applyBorder="0" applyAlignment="0" applyProtection="0"/>
  </cellStyleXfs>
  <cellXfs count="158">
    <xf numFmtId="0" fontId="0" fillId="0" borderId="0" xfId="0"/>
    <xf numFmtId="49" fontId="2" fillId="0" borderId="0" xfId="0" applyNumberFormat="1" applyFont="1" applyAlignment="1">
      <alignment vertical="top"/>
    </xf>
    <xf numFmtId="0" fontId="4"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horizontal="center" vertical="top"/>
    </xf>
    <xf numFmtId="0" fontId="6" fillId="0" borderId="0" xfId="0" applyFont="1" applyAlignment="1">
      <alignment horizontal="left" vertical="top" wrapText="1"/>
    </xf>
    <xf numFmtId="0" fontId="7" fillId="0" borderId="0" xfId="0" applyFont="1" applyAlignment="1">
      <alignment vertical="top"/>
    </xf>
    <xf numFmtId="0" fontId="4"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6" fillId="0" borderId="0" xfId="0" applyFont="1" applyAlignment="1">
      <alignment vertical="top"/>
    </xf>
    <xf numFmtId="0" fontId="4" fillId="0" borderId="0" xfId="0" applyFont="1" applyAlignment="1">
      <alignment horizontal="left" vertical="top" wrapText="1" indent="1"/>
    </xf>
    <xf numFmtId="0" fontId="9" fillId="2" borderId="0" xfId="0" applyFont="1" applyFill="1" applyAlignment="1">
      <alignment horizontal="left" vertical="top" wrapText="1"/>
    </xf>
    <xf numFmtId="0" fontId="4" fillId="0" borderId="0" xfId="0" applyFont="1" applyAlignment="1">
      <alignment horizontal="left" vertical="top" indent="1"/>
    </xf>
    <xf numFmtId="0" fontId="4" fillId="2" borderId="0" xfId="0" applyFont="1" applyFill="1" applyAlignment="1">
      <alignment horizontal="left" vertical="top" indent="1"/>
    </xf>
    <xf numFmtId="0" fontId="8" fillId="0" borderId="0" xfId="0" applyFont="1" applyAlignment="1">
      <alignment horizontal="left" vertical="top" wrapText="1" indent="1"/>
    </xf>
    <xf numFmtId="0" fontId="11" fillId="0" borderId="0" xfId="0" applyFont="1" applyAlignment="1">
      <alignment vertical="top"/>
    </xf>
    <xf numFmtId="0" fontId="11" fillId="2" borderId="0" xfId="0" applyFont="1" applyFill="1" applyAlignment="1">
      <alignment horizontal="left" vertical="top" wrapText="1" indent="1"/>
    </xf>
    <xf numFmtId="0" fontId="8" fillId="0" borderId="0" xfId="0" applyFont="1" applyAlignment="1">
      <alignment horizontal="left" vertical="top" wrapText="1" indent="2"/>
    </xf>
    <xf numFmtId="0" fontId="8" fillId="2" borderId="0" xfId="0" applyFont="1" applyFill="1" applyAlignment="1">
      <alignment horizontal="left" vertical="top" wrapText="1" indent="1"/>
    </xf>
    <xf numFmtId="0" fontId="4" fillId="2" borderId="0" xfId="0" applyFont="1" applyFill="1" applyAlignment="1">
      <alignment horizontal="left" vertical="top" wrapText="1" indent="1"/>
    </xf>
    <xf numFmtId="0" fontId="8" fillId="0" borderId="0" xfId="0" applyFont="1" applyAlignment="1">
      <alignment horizontal="left" vertical="top"/>
    </xf>
    <xf numFmtId="0" fontId="8" fillId="2" borderId="0" xfId="0" applyFont="1" applyFill="1" applyAlignment="1">
      <alignment horizontal="left" vertical="top" wrapText="1"/>
    </xf>
    <xf numFmtId="0" fontId="8" fillId="2" borderId="0" xfId="0" applyFont="1" applyFill="1" applyAlignment="1">
      <alignment vertical="top" wrapText="1"/>
    </xf>
    <xf numFmtId="0" fontId="6" fillId="0" borderId="0" xfId="0" applyFont="1" applyAlignment="1">
      <alignment horizontal="left" vertical="top" wrapText="1" indent="1"/>
    </xf>
    <xf numFmtId="0" fontId="9" fillId="0" borderId="0" xfId="0" applyFont="1" applyAlignment="1">
      <alignment vertical="top"/>
    </xf>
    <xf numFmtId="0" fontId="3" fillId="2" borderId="3" xfId="0" applyFont="1" applyFill="1" applyBorder="1" applyAlignment="1">
      <alignment horizontal="left" vertical="top"/>
    </xf>
    <xf numFmtId="0" fontId="3" fillId="2" borderId="3" xfId="0" applyFont="1" applyFill="1" applyBorder="1" applyAlignment="1">
      <alignment vertical="top"/>
    </xf>
    <xf numFmtId="0" fontId="4" fillId="2" borderId="3" xfId="0" applyFont="1" applyFill="1" applyBorder="1" applyAlignment="1">
      <alignment vertical="top" wrapText="1"/>
    </xf>
    <xf numFmtId="0" fontId="4" fillId="2" borderId="3" xfId="0" applyFont="1" applyFill="1" applyBorder="1" applyAlignment="1">
      <alignment vertical="top"/>
    </xf>
    <xf numFmtId="0" fontId="8" fillId="2" borderId="3" xfId="0" applyFont="1" applyFill="1" applyBorder="1" applyAlignment="1">
      <alignment vertical="top"/>
    </xf>
    <xf numFmtId="0" fontId="8" fillId="2" borderId="3" xfId="0" applyFont="1" applyFill="1" applyBorder="1"/>
    <xf numFmtId="0" fontId="8" fillId="2" borderId="3" xfId="0" applyFont="1" applyFill="1" applyBorder="1" applyAlignment="1">
      <alignment vertical="top" wrapText="1"/>
    </xf>
    <xf numFmtId="0" fontId="3" fillId="2" borderId="3" xfId="0" applyFont="1" applyFill="1" applyBorder="1" applyAlignment="1">
      <alignment vertical="top" wrapText="1"/>
    </xf>
    <xf numFmtId="0" fontId="8" fillId="2" borderId="3" xfId="0" applyFont="1" applyFill="1" applyBorder="1" applyAlignment="1">
      <alignment vertical="center"/>
    </xf>
    <xf numFmtId="0" fontId="8" fillId="2" borderId="3" xfId="0" applyFont="1" applyFill="1" applyBorder="1" applyAlignment="1">
      <alignment horizontal="left" vertical="top" wrapText="1"/>
    </xf>
    <xf numFmtId="0" fontId="8" fillId="2" borderId="3" xfId="0" applyFont="1" applyFill="1" applyBorder="1" applyAlignment="1">
      <alignment horizontal="left" vertical="top"/>
    </xf>
    <xf numFmtId="0" fontId="8" fillId="0" borderId="0" xfId="0" applyFont="1" applyAlignment="1">
      <alignment horizontal="left" vertical="top" wrapText="1"/>
    </xf>
    <xf numFmtId="0" fontId="18" fillId="0" borderId="0" xfId="0" applyFont="1" applyAlignment="1">
      <alignment horizontal="left" vertical="top" wrapText="1" indent="1"/>
    </xf>
    <xf numFmtId="0" fontId="3" fillId="0" borderId="4" xfId="0" applyFont="1" applyBorder="1" applyAlignment="1">
      <alignment vertical="top"/>
    </xf>
    <xf numFmtId="0" fontId="3" fillId="0" borderId="4" xfId="0" applyFont="1" applyBorder="1" applyAlignment="1">
      <alignment horizontal="left" vertical="top"/>
    </xf>
    <xf numFmtId="49" fontId="3" fillId="0" borderId="4" xfId="0" applyNumberFormat="1" applyFont="1" applyBorder="1" applyAlignment="1">
      <alignment vertical="top"/>
    </xf>
    <xf numFmtId="0" fontId="10" fillId="0" borderId="4" xfId="1" applyFont="1" applyBorder="1" applyAlignment="1">
      <alignment vertical="top"/>
    </xf>
    <xf numFmtId="0" fontId="3" fillId="0" borderId="4" xfId="0" applyFont="1" applyBorder="1" applyAlignment="1">
      <alignment vertical="top" wrapText="1"/>
    </xf>
    <xf numFmtId="0" fontId="6" fillId="0" borderId="0" xfId="0" applyFont="1" applyAlignment="1">
      <alignment horizontal="center" vertical="top"/>
    </xf>
    <xf numFmtId="0" fontId="3" fillId="0" borderId="4" xfId="0" applyFont="1" applyBorder="1" applyAlignment="1">
      <alignment horizontal="left" vertical="top" wrapText="1"/>
    </xf>
    <xf numFmtId="0" fontId="21" fillId="0" borderId="0" xfId="0" applyFont="1" applyProtection="1">
      <protection locked="0"/>
    </xf>
    <xf numFmtId="0" fontId="0" fillId="0" borderId="0" xfId="0" applyProtection="1">
      <protection locked="0"/>
    </xf>
    <xf numFmtId="0" fontId="4" fillId="0" borderId="0" xfId="0" applyFont="1" applyAlignment="1">
      <alignment horizontal="center" vertical="center"/>
    </xf>
    <xf numFmtId="0" fontId="4" fillId="0" borderId="0" xfId="0" applyFont="1" applyAlignment="1">
      <alignment vertical="center"/>
    </xf>
    <xf numFmtId="0" fontId="21" fillId="0" borderId="0" xfId="0" applyFont="1"/>
    <xf numFmtId="0" fontId="0" fillId="0" borderId="0" xfId="0" applyAlignment="1">
      <alignment horizontal="left"/>
    </xf>
    <xf numFmtId="0" fontId="17" fillId="0" borderId="0" xfId="0" applyFont="1" applyAlignment="1">
      <alignment horizontal="left" vertical="top" wrapText="1"/>
    </xf>
    <xf numFmtId="0" fontId="22" fillId="2" borderId="0" xfId="0" applyFont="1" applyFill="1" applyAlignment="1">
      <alignment horizontal="left" vertical="top" wrapText="1"/>
    </xf>
    <xf numFmtId="0" fontId="2" fillId="2" borderId="0" xfId="0" applyFont="1" applyFill="1" applyAlignment="1">
      <alignment vertical="top"/>
    </xf>
    <xf numFmtId="0" fontId="3" fillId="2" borderId="0" xfId="0" applyFont="1" applyFill="1" applyAlignment="1">
      <alignment horizontal="right" vertical="top" wrapText="1"/>
    </xf>
    <xf numFmtId="0" fontId="3" fillId="2" borderId="0" xfId="0" applyFont="1" applyFill="1" applyAlignment="1">
      <alignment horizontal="center" vertical="top" wrapText="1"/>
    </xf>
    <xf numFmtId="0" fontId="17" fillId="2" borderId="0" xfId="0" applyFont="1" applyFill="1" applyAlignment="1">
      <alignment horizontal="left" vertical="top" wrapText="1"/>
    </xf>
    <xf numFmtId="0" fontId="7" fillId="0" borderId="0" xfId="0" applyFont="1" applyAlignment="1">
      <alignment horizontal="center" vertical="top"/>
    </xf>
    <xf numFmtId="0" fontId="7" fillId="0" borderId="0" xfId="0" applyFont="1" applyAlignment="1">
      <alignment vertical="top" wrapText="1"/>
    </xf>
    <xf numFmtId="0" fontId="8" fillId="0" borderId="0" xfId="0" applyFont="1" applyAlignment="1">
      <alignment horizontal="center" vertical="top" wrapText="1"/>
    </xf>
    <xf numFmtId="0" fontId="3" fillId="0" borderId="0" xfId="0" applyFont="1" applyAlignment="1">
      <alignment horizontal="left" vertical="top"/>
    </xf>
    <xf numFmtId="49" fontId="17" fillId="0" borderId="0" xfId="0" applyNumberFormat="1" applyFont="1" applyAlignment="1">
      <alignment vertical="center"/>
    </xf>
    <xf numFmtId="49" fontId="17" fillId="2" borderId="0" xfId="0" applyNumberFormat="1" applyFont="1" applyFill="1" applyAlignment="1">
      <alignment vertical="center"/>
    </xf>
    <xf numFmtId="49" fontId="2" fillId="2" borderId="0" xfId="0" applyNumberFormat="1" applyFont="1" applyFill="1" applyAlignment="1">
      <alignment vertical="top"/>
    </xf>
    <xf numFmtId="0" fontId="3" fillId="0" borderId="0" xfId="0" applyFont="1" applyAlignment="1">
      <alignment horizontal="left" vertical="top" wrapText="1"/>
    </xf>
    <xf numFmtId="0" fontId="3" fillId="2" borderId="2" xfId="0" applyFont="1" applyFill="1" applyBorder="1" applyAlignment="1">
      <alignment vertical="top"/>
    </xf>
    <xf numFmtId="0" fontId="3" fillId="0" borderId="0" xfId="0" applyFont="1" applyAlignment="1">
      <alignment vertical="top" wrapText="1"/>
    </xf>
    <xf numFmtId="0" fontId="9" fillId="0" borderId="0" xfId="0" applyFont="1" applyAlignment="1">
      <alignment vertical="top" wrapText="1"/>
    </xf>
    <xf numFmtId="49" fontId="17" fillId="2" borderId="0" xfId="0" applyNumberFormat="1" applyFont="1" applyFill="1" applyAlignment="1">
      <alignment vertical="top"/>
    </xf>
    <xf numFmtId="0" fontId="8" fillId="2" borderId="0" xfId="0" applyFont="1" applyFill="1" applyAlignment="1">
      <alignment horizontal="left" vertical="top" wrapText="1" indent="2"/>
    </xf>
    <xf numFmtId="49" fontId="27" fillId="0" borderId="0" xfId="0" applyNumberFormat="1" applyFont="1" applyAlignment="1">
      <alignment vertical="top"/>
    </xf>
    <xf numFmtId="49" fontId="2" fillId="0" borderId="0" xfId="0" applyNumberFormat="1" applyFont="1" applyAlignment="1">
      <alignment vertical="center"/>
    </xf>
    <xf numFmtId="0" fontId="11" fillId="0" borderId="0" xfId="0" applyFont="1" applyAlignment="1">
      <alignment horizontal="left" vertical="top" wrapText="1"/>
    </xf>
    <xf numFmtId="49" fontId="28"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right" vertical="top"/>
    </xf>
    <xf numFmtId="14" fontId="30" fillId="0" borderId="0" xfId="0" applyNumberFormat="1" applyFont="1" applyAlignment="1">
      <alignment horizontal="left" vertical="top"/>
    </xf>
    <xf numFmtId="0" fontId="30" fillId="0" borderId="0" xfId="0" applyFont="1" applyAlignment="1">
      <alignment vertical="top"/>
    </xf>
    <xf numFmtId="0" fontId="8" fillId="2" borderId="2" xfId="0" applyFont="1" applyFill="1" applyBorder="1" applyAlignment="1">
      <alignment horizontal="left" vertical="top" wrapText="1"/>
    </xf>
    <xf numFmtId="0" fontId="8" fillId="0" borderId="4" xfId="0" applyFont="1" applyBorder="1" applyAlignment="1">
      <alignment horizontal="left" vertical="top"/>
    </xf>
    <xf numFmtId="0" fontId="6" fillId="2" borderId="0" xfId="0" applyFont="1" applyFill="1" applyAlignment="1">
      <alignment horizontal="left" vertical="top" wrapText="1"/>
    </xf>
    <xf numFmtId="0" fontId="3" fillId="2" borderId="8" xfId="0" applyFont="1" applyFill="1" applyBorder="1" applyAlignment="1">
      <alignment vertical="top"/>
    </xf>
    <xf numFmtId="0" fontId="17" fillId="2" borderId="1" xfId="0" applyFont="1" applyFill="1" applyBorder="1" applyAlignment="1">
      <alignment vertical="top"/>
    </xf>
    <xf numFmtId="0" fontId="17" fillId="2" borderId="3" xfId="0" applyFont="1" applyFill="1" applyBorder="1" applyAlignment="1">
      <alignment vertical="top"/>
    </xf>
    <xf numFmtId="0" fontId="8" fillId="0" borderId="12" xfId="0" applyFont="1" applyBorder="1" applyAlignment="1">
      <alignment horizontal="left" vertical="top" wrapText="1" indent="1"/>
    </xf>
    <xf numFmtId="0" fontId="17" fillId="0" borderId="0" xfId="0" applyFont="1" applyAlignment="1">
      <alignment horizontal="right" vertical="top" wrapText="1"/>
    </xf>
    <xf numFmtId="0" fontId="32" fillId="2" borderId="0" xfId="0" applyFont="1" applyFill="1" applyAlignment="1">
      <alignment vertical="top" shrinkToFit="1"/>
    </xf>
    <xf numFmtId="0" fontId="22" fillId="2" borderId="0" xfId="0" applyFont="1" applyFill="1" applyAlignment="1">
      <alignment horizontal="center" vertical="top" wrapText="1"/>
    </xf>
    <xf numFmtId="0" fontId="1" fillId="0" borderId="0" xfId="1" applyBorder="1" applyAlignment="1">
      <alignment vertical="top"/>
    </xf>
    <xf numFmtId="0" fontId="0" fillId="0" borderId="0" xfId="0" applyAlignment="1">
      <alignment vertical="top"/>
    </xf>
    <xf numFmtId="0" fontId="0" fillId="0" borderId="0" xfId="0" applyAlignment="1">
      <alignment wrapText="1"/>
    </xf>
    <xf numFmtId="0" fontId="8" fillId="0" borderId="0" xfId="0" applyFont="1" applyAlignment="1">
      <alignment vertical="top" wrapText="1"/>
    </xf>
    <xf numFmtId="49" fontId="8" fillId="0" borderId="0" xfId="0" applyNumberFormat="1" applyFont="1" applyAlignment="1">
      <alignment vertical="top"/>
    </xf>
    <xf numFmtId="0" fontId="0" fillId="0" borderId="0" xfId="0" applyAlignment="1">
      <alignment vertical="top" wrapText="1"/>
    </xf>
    <xf numFmtId="0" fontId="8" fillId="0" borderId="0" xfId="0" applyFont="1" applyAlignment="1">
      <alignment wrapText="1"/>
    </xf>
    <xf numFmtId="0" fontId="1" fillId="0" borderId="0" xfId="1" applyFill="1" applyBorder="1" applyAlignment="1">
      <alignment vertical="top" wrapText="1"/>
    </xf>
    <xf numFmtId="0" fontId="36" fillId="0" borderId="0" xfId="0" applyFont="1" applyAlignment="1" applyProtection="1">
      <alignment vertical="top"/>
      <protection locked="0" hidden="1"/>
    </xf>
    <xf numFmtId="0" fontId="4" fillId="0" borderId="0" xfId="0" applyFont="1" applyAlignment="1">
      <alignment horizontal="left" vertical="top" wrapText="1"/>
    </xf>
    <xf numFmtId="0" fontId="3" fillId="4" borderId="0" xfId="0" applyFont="1" applyFill="1" applyAlignment="1" applyProtection="1">
      <alignment horizontal="center" vertical="center"/>
      <protection locked="0"/>
    </xf>
    <xf numFmtId="0" fontId="4" fillId="0" borderId="0" xfId="0" applyFont="1" applyAlignment="1">
      <alignment wrapText="1"/>
    </xf>
    <xf numFmtId="49" fontId="3" fillId="3" borderId="3" xfId="0" applyNumberFormat="1" applyFont="1" applyFill="1" applyBorder="1" applyAlignment="1" applyProtection="1">
      <alignment vertical="top" wrapText="1"/>
      <protection locked="0"/>
    </xf>
    <xf numFmtId="49" fontId="3" fillId="5" borderId="3" xfId="0" applyNumberFormat="1" applyFont="1" applyFill="1" applyBorder="1" applyAlignment="1" applyProtection="1">
      <alignment vertical="top"/>
      <protection locked="0"/>
    </xf>
    <xf numFmtId="14" fontId="3" fillId="5" borderId="3" xfId="0" applyNumberFormat="1" applyFont="1" applyFill="1" applyBorder="1" applyAlignment="1" applyProtection="1">
      <alignment horizontal="left" vertical="top"/>
      <protection locked="0"/>
    </xf>
    <xf numFmtId="49" fontId="1" fillId="5" borderId="3" xfId="1" applyNumberFormat="1" applyFill="1" applyBorder="1" applyAlignment="1" applyProtection="1">
      <alignment vertical="top"/>
      <protection locked="0"/>
    </xf>
    <xf numFmtId="0" fontId="4" fillId="2" borderId="3" xfId="0" applyFont="1" applyFill="1" applyBorder="1" applyAlignment="1" applyProtection="1">
      <alignment vertical="top"/>
      <protection locked="0"/>
    </xf>
    <xf numFmtId="49" fontId="4" fillId="2" borderId="3" xfId="0" applyNumberFormat="1" applyFont="1" applyFill="1" applyBorder="1" applyAlignment="1">
      <alignment vertical="top"/>
    </xf>
    <xf numFmtId="49" fontId="3" fillId="3" borderId="3" xfId="0" applyNumberFormat="1" applyFont="1" applyFill="1" applyBorder="1" applyAlignment="1" applyProtection="1">
      <alignment horizontal="left" vertical="top"/>
      <protection locked="0"/>
    </xf>
    <xf numFmtId="49" fontId="2" fillId="6" borderId="0" xfId="0" applyNumberFormat="1" applyFont="1" applyFill="1" applyAlignment="1">
      <alignment vertical="top"/>
    </xf>
    <xf numFmtId="0" fontId="18" fillId="2" borderId="0" xfId="0" applyFont="1" applyFill="1" applyAlignment="1">
      <alignment horizontal="left" vertical="top" wrapText="1" indent="1"/>
    </xf>
    <xf numFmtId="49" fontId="37" fillId="0" borderId="0" xfId="0" applyNumberFormat="1" applyFont="1" applyAlignment="1">
      <alignment horizontal="center" vertical="top"/>
    </xf>
    <xf numFmtId="49" fontId="8" fillId="0" borderId="0" xfId="0" applyNumberFormat="1" applyFont="1" applyAlignment="1">
      <alignment horizontal="center" vertical="top"/>
    </xf>
    <xf numFmtId="49" fontId="8" fillId="0" borderId="0" xfId="0" applyNumberFormat="1" applyFont="1" applyAlignment="1">
      <alignment horizontal="right" vertical="top"/>
    </xf>
    <xf numFmtId="49" fontId="8" fillId="0" borderId="0" xfId="0" applyNumberFormat="1" applyFont="1" applyAlignment="1">
      <alignment horizontal="center" vertical="center"/>
    </xf>
    <xf numFmtId="0" fontId="13" fillId="0" borderId="0" xfId="0" applyFont="1" applyAlignment="1">
      <alignment horizontal="center" vertical="top"/>
    </xf>
    <xf numFmtId="49" fontId="36" fillId="0" borderId="0" xfId="0" applyNumberFormat="1" applyFont="1" applyAlignment="1">
      <alignment horizontal="center" vertical="top"/>
    </xf>
    <xf numFmtId="49" fontId="38" fillId="0" borderId="0" xfId="0" applyNumberFormat="1" applyFont="1" applyAlignment="1">
      <alignment horizontal="center" vertical="top"/>
    </xf>
    <xf numFmtId="0" fontId="36" fillId="0" borderId="0" xfId="0" applyFont="1" applyAlignment="1">
      <alignment horizontal="center" vertical="top"/>
    </xf>
    <xf numFmtId="0" fontId="21" fillId="0" borderId="0" xfId="0" applyFont="1" applyAlignment="1">
      <alignment vertical="top" wrapText="1"/>
    </xf>
    <xf numFmtId="0" fontId="21" fillId="0" borderId="0" xfId="0" applyFont="1" applyAlignment="1">
      <alignment wrapText="1"/>
    </xf>
    <xf numFmtId="0" fontId="21" fillId="0" borderId="0" xfId="0" applyFont="1" applyAlignment="1">
      <alignment vertical="top"/>
    </xf>
    <xf numFmtId="164" fontId="3" fillId="5" borderId="3" xfId="0" applyNumberFormat="1" applyFont="1" applyFill="1" applyBorder="1" applyAlignment="1" applyProtection="1">
      <alignment horizontal="left" vertical="top"/>
      <protection locked="0"/>
    </xf>
    <xf numFmtId="14" fontId="3" fillId="3" borderId="3" xfId="0" applyNumberFormat="1" applyFont="1" applyFill="1" applyBorder="1" applyAlignment="1" applyProtection="1">
      <alignment horizontal="left" vertical="top"/>
      <protection locked="0"/>
    </xf>
    <xf numFmtId="0" fontId="2" fillId="0" borderId="0" xfId="0" applyFont="1" applyAlignment="1">
      <alignment horizontal="right" vertical="top"/>
    </xf>
    <xf numFmtId="0" fontId="17" fillId="2" borderId="0" xfId="0" applyFont="1" applyFill="1" applyAlignment="1">
      <alignment horizontal="center" vertical="top" wrapText="1"/>
    </xf>
    <xf numFmtId="0" fontId="39" fillId="2" borderId="0" xfId="0" applyFont="1" applyFill="1" applyAlignment="1">
      <alignment vertical="top"/>
    </xf>
    <xf numFmtId="0" fontId="3" fillId="3" borderId="3" xfId="0" applyFont="1" applyFill="1" applyBorder="1" applyAlignment="1" applyProtection="1">
      <alignment horizontal="left" vertical="top"/>
      <protection locked="0"/>
    </xf>
    <xf numFmtId="0" fontId="3" fillId="3" borderId="3" xfId="0" applyFont="1" applyFill="1" applyBorder="1" applyAlignment="1" applyProtection="1">
      <alignment vertical="top" wrapText="1"/>
      <protection locked="0"/>
    </xf>
    <xf numFmtId="0" fontId="3" fillId="2" borderId="3" xfId="0" applyFont="1" applyFill="1" applyBorder="1" applyAlignment="1" applyProtection="1">
      <alignment vertical="top"/>
      <protection locked="0"/>
    </xf>
    <xf numFmtId="0" fontId="4" fillId="2" borderId="3" xfId="0" applyFont="1" applyFill="1" applyBorder="1" applyAlignment="1" applyProtection="1">
      <alignment vertical="top" wrapText="1"/>
      <protection locked="0"/>
    </xf>
    <xf numFmtId="49" fontId="3" fillId="3" borderId="0" xfId="0" applyNumberFormat="1" applyFont="1" applyFill="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0" xfId="0" applyFont="1" applyFill="1" applyAlignment="1" applyProtection="1">
      <alignment horizontal="center" vertical="top" wrapText="1"/>
      <protection locked="0"/>
    </xf>
    <xf numFmtId="0" fontId="3" fillId="3" borderId="8" xfId="0" applyFont="1" applyFill="1" applyBorder="1" applyAlignment="1" applyProtection="1">
      <alignment horizontal="center" vertical="top"/>
      <protection locked="0"/>
    </xf>
    <xf numFmtId="0" fontId="3" fillId="2" borderId="0" xfId="0" applyFont="1" applyFill="1" applyAlignment="1" applyProtection="1">
      <alignment horizontal="center" vertical="top"/>
      <protection locked="0"/>
    </xf>
    <xf numFmtId="0" fontId="3" fillId="2" borderId="0" xfId="0" applyFont="1" applyFill="1" applyAlignment="1" applyProtection="1">
      <alignment horizontal="center" vertical="top" wrapText="1"/>
      <protection locked="0"/>
    </xf>
    <xf numFmtId="0" fontId="8" fillId="2" borderId="0" xfId="0" applyFont="1" applyFill="1" applyAlignment="1" applyProtection="1">
      <alignment horizontal="left" vertical="top" wrapText="1" indent="1"/>
      <protection locked="0"/>
    </xf>
    <xf numFmtId="165" fontId="3" fillId="3" borderId="0" xfId="0" applyNumberFormat="1"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2" fontId="3" fillId="3" borderId="9" xfId="0" applyNumberFormat="1" applyFont="1" applyFill="1" applyBorder="1" applyAlignment="1" applyProtection="1">
      <alignment horizontal="center" vertical="top"/>
      <protection locked="0"/>
    </xf>
    <xf numFmtId="2" fontId="3" fillId="3" borderId="10" xfId="0" applyNumberFormat="1" applyFont="1" applyFill="1" applyBorder="1" applyAlignment="1" applyProtection="1">
      <alignment horizontal="center" vertical="top"/>
      <protection locked="0"/>
    </xf>
    <xf numFmtId="2" fontId="3" fillId="2" borderId="0" xfId="0" applyNumberFormat="1" applyFont="1" applyFill="1" applyAlignment="1" applyProtection="1">
      <alignment horizontal="center" vertical="top"/>
      <protection locked="0"/>
    </xf>
    <xf numFmtId="0" fontId="3" fillId="3" borderId="9"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14" fontId="3" fillId="4" borderId="0" xfId="0" applyNumberFormat="1" applyFont="1" applyFill="1" applyAlignment="1" applyProtection="1">
      <alignment horizontal="center" vertical="center"/>
      <protection locked="0"/>
    </xf>
    <xf numFmtId="0" fontId="28"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top"/>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7" fillId="0" borderId="0" xfId="0" applyFont="1" applyAlignment="1">
      <alignment vertical="top" wrapText="1"/>
    </xf>
    <xf numFmtId="0" fontId="7" fillId="0" borderId="0" xfId="0" applyFont="1" applyAlignment="1">
      <alignment vertical="top"/>
    </xf>
    <xf numFmtId="0" fontId="4" fillId="0" borderId="0" xfId="0" applyFont="1" applyAlignment="1">
      <alignment vertical="top" wrapText="1"/>
    </xf>
  </cellXfs>
  <cellStyles count="2">
    <cellStyle name="Link" xfId="1" builtinId="8"/>
    <cellStyle name="Standard"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26975</xdr:colOff>
      <xdr:row>157</xdr:row>
      <xdr:rowOff>89049</xdr:rowOff>
    </xdr:from>
    <xdr:ext cx="1115950" cy="176893"/>
    <xdr:sp macro="" textlink="">
      <xdr:nvSpPr>
        <xdr:cNvPr id="62" name="Textfeld 61">
          <a:extLst>
            <a:ext uri="{FF2B5EF4-FFF2-40B4-BE49-F238E27FC236}">
              <a16:creationId xmlns:a16="http://schemas.microsoft.com/office/drawing/2014/main" id="{8CEB6F6F-3D57-4C56-93B4-FD8D5129A959}"/>
            </a:ext>
          </a:extLst>
        </xdr:cNvPr>
        <xdr:cNvSpPr txBox="1"/>
      </xdr:nvSpPr>
      <xdr:spPr>
        <a:xfrm>
          <a:off x="5834339" y="16575958"/>
          <a:ext cx="1115950" cy="176893"/>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l"/>
          <a:r>
            <a:rPr lang="de-DE" sz="1000">
              <a:latin typeface="Arial" panose="020B0604020202020204" pitchFamily="34" charset="0"/>
              <a:cs typeface="Arial" panose="020B0604020202020204" pitchFamily="34" charset="0"/>
            </a:rPr>
            <a:t>Sachbearbeitung:</a:t>
          </a:r>
        </a:p>
      </xdr:txBody>
    </xdr:sp>
    <xdr:clientData/>
  </xdr:oneCellAnchor>
  <xdr:oneCellAnchor>
    <xdr:from>
      <xdr:col>2</xdr:col>
      <xdr:colOff>19050</xdr:colOff>
      <xdr:row>157</xdr:row>
      <xdr:rowOff>106368</xdr:rowOff>
    </xdr:from>
    <xdr:ext cx="486021" cy="180068"/>
    <xdr:sp macro="" textlink="">
      <xdr:nvSpPr>
        <xdr:cNvPr id="63" name="Textfeld 62">
          <a:extLst>
            <a:ext uri="{FF2B5EF4-FFF2-40B4-BE49-F238E27FC236}">
              <a16:creationId xmlns:a16="http://schemas.microsoft.com/office/drawing/2014/main" id="{F3CCF70C-5B5E-418D-B29E-2CC78AA1B373}"/>
            </a:ext>
          </a:extLst>
        </xdr:cNvPr>
        <xdr:cNvSpPr txBox="1"/>
      </xdr:nvSpPr>
      <xdr:spPr>
        <a:xfrm>
          <a:off x="2584450" y="17530768"/>
          <a:ext cx="486021" cy="180068"/>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noAutofit/>
        </a:bodyPr>
        <a:lstStyle/>
        <a:p>
          <a:pPr algn="l"/>
          <a:r>
            <a:rPr lang="de-DE" sz="1000">
              <a:latin typeface="Arial" panose="020B0604020202020204" pitchFamily="34" charset="0"/>
              <a:cs typeface="Arial" panose="020B0604020202020204" pitchFamily="34" charset="0"/>
            </a:rPr>
            <a:t>Datum:</a:t>
          </a:r>
        </a:p>
      </xdr:txBody>
    </xdr:sp>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info@feuerschutz-nord.de" TargetMode="External"/><Relationship Id="rId2" Type="http://schemas.openxmlformats.org/officeDocument/2006/relationships/hyperlink" Target="mailto:bestellungen@feuerschutz-bayern.de" TargetMode="External"/><Relationship Id="rId1" Type="http://schemas.openxmlformats.org/officeDocument/2006/relationships/hyperlink" Target="mailto:feuerschutz-berlin@t-online.de" TargetMode="External"/><Relationship Id="rId4" Type="http://schemas.openxmlformats.org/officeDocument/2006/relationships/hyperlink" Target="mailto:bestellung@feuerschutzinf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D0D3-23BC-4B25-ACFB-3DB20CC706F0}">
  <sheetPr>
    <tabColor rgb="FF92D050"/>
    <pageSetUpPr fitToPage="1"/>
  </sheetPr>
  <dimension ref="A1:H165"/>
  <sheetViews>
    <sheetView tabSelected="1" topLeftCell="B24" zoomScaleNormal="100" zoomScalePageLayoutView="90" workbookViewId="0">
      <selection activeCell="D70" sqref="D70"/>
    </sheetView>
  </sheetViews>
  <sheetFormatPr baseColWidth="10" defaultColWidth="10.69921875" defaultRowHeight="13.2" x14ac:dyDescent="0.25"/>
  <cols>
    <col min="1" max="1" width="16.09765625" style="1" hidden="1" customWidth="1"/>
    <col min="2" max="2" width="3" style="114" customWidth="1"/>
    <col min="3" max="3" width="47.59765625" style="2" customWidth="1"/>
    <col min="4" max="4" width="25.59765625" style="2" customWidth="1"/>
    <col min="5" max="5" width="55.59765625" style="4" customWidth="1"/>
    <col min="6" max="6" width="7.3984375" style="4" customWidth="1"/>
    <col min="7" max="7" width="11.296875" style="5" hidden="1" customWidth="1"/>
    <col min="8" max="8" width="23.3984375" style="2" hidden="1" customWidth="1"/>
    <col min="9" max="16384" width="10.69921875" style="2"/>
  </cols>
  <sheetData>
    <row r="1" spans="1:8" s="81" customFormat="1" ht="17.399999999999999" x14ac:dyDescent="0.25">
      <c r="A1" s="77"/>
      <c r="B1" s="113"/>
      <c r="C1" s="149" t="s">
        <v>173</v>
      </c>
      <c r="D1" s="149"/>
      <c r="E1" s="149"/>
      <c r="F1" s="78"/>
      <c r="G1" s="79" t="s">
        <v>0</v>
      </c>
      <c r="H1" s="80">
        <v>45687</v>
      </c>
    </row>
    <row r="2" spans="1:8" ht="58.2" customHeight="1" x14ac:dyDescent="0.25">
      <c r="C2" s="89" t="s">
        <v>178</v>
      </c>
      <c r="D2" s="150" t="s">
        <v>179</v>
      </c>
      <c r="E2" s="151"/>
    </row>
    <row r="4" spans="1:8" ht="85.2" customHeight="1" x14ac:dyDescent="0.25">
      <c r="B4" s="100">
        <v>7</v>
      </c>
      <c r="C4" s="101" t="str">
        <f>IF(B4=1,'T2'!B2,IF(B4=2,'T2'!B3,IF(B4=3,'T2'!B4,IF(B4=4,'T2'!B5,IF(B4=6,'T2'!B6,IF(B4=7,'T2'!B7,IF(B4=8,'T2'!B8,IF(B4=9,'T2'!B9,IF(B4=11,'T2'!B10)))))))))</f>
        <v>An die
Überwachungsgemeinschaft für Feuerschutz-, Rauchschutz- 
und Schutzraumabschlüsse Baden-Württemberg e. V.
Schönestr. 35/1
70372 Stuttgart</v>
      </c>
      <c r="D4" s="6"/>
      <c r="F4" s="6"/>
    </row>
    <row r="5" spans="1:8" x14ac:dyDescent="0.25">
      <c r="B5" s="9"/>
      <c r="C5" s="95" t="str">
        <f>IF(B4=1,'T2'!E2,IF(B4=2,'T2'!E3,IF(B4=3,'T2'!E4,IF(B4=4,'T2'!E5,IF(B4=6,'T2'!E6,IF(B4=7,'T2'!E7,IF(B4=8,'T2'!E8,IF(B4=9,'T2'!E9,IF(B4=11,'T2'!E10)))))))))</f>
        <v>schilder-bestellungen@feuerschutz-bw.de</v>
      </c>
    </row>
    <row r="6" spans="1:8" x14ac:dyDescent="0.25">
      <c r="B6" s="9"/>
      <c r="C6" s="9"/>
    </row>
    <row r="7" spans="1:8" x14ac:dyDescent="0.25">
      <c r="C7" s="3" t="s">
        <v>1</v>
      </c>
      <c r="D7" s="3"/>
    </row>
    <row r="8" spans="1:8" s="7" customFormat="1" x14ac:dyDescent="0.25">
      <c r="A8" s="74"/>
      <c r="B8" s="115" t="s">
        <v>141</v>
      </c>
      <c r="C8" s="155" t="s">
        <v>2</v>
      </c>
      <c r="D8" s="155"/>
      <c r="E8" s="156"/>
      <c r="G8" s="61"/>
    </row>
    <row r="9" spans="1:8" s="7" customFormat="1" x14ac:dyDescent="0.25">
      <c r="A9" s="74"/>
      <c r="B9" s="115" t="s">
        <v>141</v>
      </c>
      <c r="C9" s="155" t="s">
        <v>3</v>
      </c>
      <c r="D9" s="155"/>
      <c r="E9" s="155"/>
      <c r="F9" s="62"/>
      <c r="G9" s="61"/>
    </row>
    <row r="10" spans="1:8" s="7" customFormat="1" ht="22.5" customHeight="1" x14ac:dyDescent="0.25">
      <c r="A10" s="74"/>
      <c r="B10" s="115" t="s">
        <v>141</v>
      </c>
      <c r="C10" s="155" t="s">
        <v>4</v>
      </c>
      <c r="D10" s="155"/>
      <c r="E10" s="155"/>
      <c r="F10" s="62"/>
      <c r="G10" s="61"/>
    </row>
    <row r="11" spans="1:8" s="7" customFormat="1" ht="25.95" customHeight="1" x14ac:dyDescent="0.25">
      <c r="A11" s="74"/>
      <c r="B11" s="115" t="s">
        <v>141</v>
      </c>
      <c r="C11" s="155" t="s">
        <v>5</v>
      </c>
      <c r="D11" s="155"/>
      <c r="E11" s="155"/>
      <c r="F11" s="62"/>
      <c r="G11" s="61"/>
    </row>
    <row r="12" spans="1:8" x14ac:dyDescent="0.25">
      <c r="C12" s="3"/>
      <c r="D12" s="3"/>
    </row>
    <row r="13" spans="1:8" x14ac:dyDescent="0.25">
      <c r="C13" s="157" t="s">
        <v>6</v>
      </c>
      <c r="D13" s="157"/>
      <c r="E13" s="157"/>
      <c r="F13" s="8"/>
      <c r="G13" s="2"/>
    </row>
    <row r="14" spans="1:8" x14ac:dyDescent="0.25">
      <c r="C14" s="8"/>
      <c r="D14" s="8"/>
      <c r="E14" s="8"/>
      <c r="F14" s="8"/>
      <c r="G14" s="2"/>
    </row>
    <row r="15" spans="1:8" ht="19.95" customHeight="1" thickBot="1" x14ac:dyDescent="0.3">
      <c r="C15" s="71" t="s">
        <v>26</v>
      </c>
      <c r="D15" s="71"/>
      <c r="G15" s="63" t="s">
        <v>7</v>
      </c>
      <c r="H15" s="9" t="s">
        <v>8</v>
      </c>
    </row>
    <row r="16" spans="1:8" x14ac:dyDescent="0.25">
      <c r="A16" s="1" t="s">
        <v>46</v>
      </c>
      <c r="B16" s="117">
        <f>B73+B78+B83+B88+B93+B98+B103+B108+B113+B118+B123+B128+B133+B138+B143+B148</f>
        <v>0</v>
      </c>
      <c r="C16" s="23" t="s">
        <v>47</v>
      </c>
      <c r="D16" s="127" t="str">
        <f>IF(B16&lt;9, "kein Standardformat",IF(E16="CE.1.L1","Schildabmessungen = 24*197",IF(E16="CE.1.L2","Schildabmessungen = 24*213",IF(E16="CE.1.L3","Schildabmessungen = 24*229",""))))</f>
        <v>kein Standardformat</v>
      </c>
      <c r="E16" s="86" t="str">
        <f>IF(AND(E55="ja",E56="ja"),"CE.1.L3",IF(OR(AND(E55="ja",E56="nein"),AND(E56="ja",E55="nein")),"CE.1.L2","CE.1.L1"))</f>
        <v>CE.1.L1</v>
      </c>
      <c r="H16" s="2" t="s">
        <v>161</v>
      </c>
    </row>
    <row r="17" spans="1:8" x14ac:dyDescent="0.25">
      <c r="A17" s="1" t="s">
        <v>142</v>
      </c>
      <c r="C17" s="23" t="s">
        <v>144</v>
      </c>
      <c r="D17" s="127" t="str">
        <f>IF(B16=9,"kein Kurzformat",IF(E17="CE.1.L1-K","Schildabmessungen = 24*169",IF(E17="CE.1.L2-K","Schildabmessungen = 24*185",IF(E17="CE.1.L3-K","Schildabmessungen = 24*201",""))))</f>
        <v>Schildabmessungen = 24*169</v>
      </c>
      <c r="E17" s="87" t="str">
        <f>E16&amp;"-K"</f>
        <v>CE.1.L1-K</v>
      </c>
    </row>
    <row r="18" spans="1:8" hidden="1" x14ac:dyDescent="0.25">
      <c r="A18" s="1" t="s">
        <v>49</v>
      </c>
      <c r="C18" s="23" t="s">
        <v>50</v>
      </c>
      <c r="D18" s="23"/>
      <c r="E18" s="29" t="s">
        <v>48</v>
      </c>
      <c r="F18" s="64"/>
      <c r="G18" s="10">
        <v>9</v>
      </c>
      <c r="H18" s="9" t="s">
        <v>10</v>
      </c>
    </row>
    <row r="19" spans="1:8" ht="39.6" x14ac:dyDescent="0.25">
      <c r="A19" s="1" t="s">
        <v>114</v>
      </c>
      <c r="B19" s="118"/>
      <c r="C19" s="14" t="s">
        <v>84</v>
      </c>
      <c r="D19" s="23"/>
      <c r="E19" s="129"/>
      <c r="F19" s="64"/>
      <c r="G19" s="10">
        <v>4</v>
      </c>
      <c r="H19" s="9" t="s">
        <v>29</v>
      </c>
    </row>
    <row r="20" spans="1:8" x14ac:dyDescent="0.25">
      <c r="A20" s="1" t="s">
        <v>51</v>
      </c>
      <c r="B20" s="118"/>
      <c r="C20" s="14" t="s">
        <v>63</v>
      </c>
      <c r="D20" s="58"/>
      <c r="E20" s="130"/>
      <c r="F20" s="8"/>
      <c r="G20" s="63">
        <v>70</v>
      </c>
      <c r="H20" s="9" t="s">
        <v>29</v>
      </c>
    </row>
    <row r="21" spans="1:8" x14ac:dyDescent="0.25">
      <c r="A21" s="1" t="s">
        <v>52</v>
      </c>
      <c r="B21" s="118"/>
      <c r="C21" s="14" t="s">
        <v>216</v>
      </c>
      <c r="D21" s="58"/>
      <c r="E21" s="130"/>
      <c r="F21" s="8"/>
      <c r="G21" s="63">
        <v>70</v>
      </c>
      <c r="H21" s="9" t="s">
        <v>29</v>
      </c>
    </row>
    <row r="22" spans="1:8" hidden="1" x14ac:dyDescent="0.25">
      <c r="A22" s="67" t="s">
        <v>53</v>
      </c>
      <c r="B22" s="118"/>
      <c r="C22" s="12"/>
      <c r="D22" s="12"/>
      <c r="E22" s="131"/>
      <c r="F22" s="8"/>
      <c r="G22" s="63">
        <v>70</v>
      </c>
      <c r="H22" s="9" t="s">
        <v>29</v>
      </c>
    </row>
    <row r="23" spans="1:8" x14ac:dyDescent="0.25">
      <c r="A23" s="1" t="s">
        <v>54</v>
      </c>
      <c r="B23" s="118"/>
      <c r="C23" s="16" t="s">
        <v>27</v>
      </c>
      <c r="D23" s="17"/>
      <c r="E23" s="129"/>
      <c r="F23" s="64"/>
      <c r="G23" s="10">
        <v>4</v>
      </c>
      <c r="H23" s="9" t="s">
        <v>28</v>
      </c>
    </row>
    <row r="24" spans="1:8" ht="39.6" x14ac:dyDescent="0.25">
      <c r="A24" s="1" t="s">
        <v>115</v>
      </c>
      <c r="B24" s="118"/>
      <c r="C24" s="14" t="s">
        <v>162</v>
      </c>
      <c r="D24" s="11"/>
      <c r="E24" s="104"/>
      <c r="F24" s="8"/>
      <c r="G24" s="10">
        <v>2</v>
      </c>
      <c r="H24" s="9" t="s">
        <v>29</v>
      </c>
    </row>
    <row r="25" spans="1:8" x14ac:dyDescent="0.25">
      <c r="A25" s="67"/>
      <c r="B25" s="118"/>
      <c r="C25" s="11"/>
      <c r="D25" s="11"/>
      <c r="E25" s="31"/>
      <c r="F25" s="8"/>
      <c r="G25" s="63"/>
      <c r="H25" s="9"/>
    </row>
    <row r="26" spans="1:8" x14ac:dyDescent="0.25">
      <c r="A26" s="1" t="s">
        <v>56</v>
      </c>
      <c r="B26" s="118"/>
      <c r="C26" s="14" t="s">
        <v>11</v>
      </c>
      <c r="D26" s="11"/>
      <c r="E26" s="125"/>
      <c r="F26" s="8"/>
      <c r="G26" s="63">
        <v>10</v>
      </c>
      <c r="H26" s="9" t="s">
        <v>10</v>
      </c>
    </row>
    <row r="27" spans="1:8" x14ac:dyDescent="0.25">
      <c r="A27" s="67"/>
      <c r="B27" s="118"/>
      <c r="C27" s="11"/>
      <c r="D27" s="11"/>
      <c r="E27" s="31"/>
      <c r="F27" s="8"/>
      <c r="G27" s="63"/>
      <c r="H27" s="9"/>
    </row>
    <row r="28" spans="1:8" ht="26.4" x14ac:dyDescent="0.25">
      <c r="A28" s="1" t="s">
        <v>55</v>
      </c>
      <c r="B28" s="118"/>
      <c r="C28" s="18" t="s">
        <v>9</v>
      </c>
      <c r="D28" s="26"/>
      <c r="E28" s="104"/>
      <c r="G28" s="10">
        <v>100</v>
      </c>
      <c r="H28" s="2" t="s">
        <v>10</v>
      </c>
    </row>
    <row r="29" spans="1:8" hidden="1" x14ac:dyDescent="0.25">
      <c r="A29" s="67"/>
      <c r="B29" s="118"/>
      <c r="C29" s="11"/>
      <c r="D29" s="11"/>
      <c r="E29" s="132"/>
      <c r="F29" s="8"/>
      <c r="G29" s="63"/>
      <c r="H29" s="9"/>
    </row>
    <row r="30" spans="1:8" x14ac:dyDescent="0.25">
      <c r="A30" s="1" t="s">
        <v>116</v>
      </c>
      <c r="B30" s="118"/>
      <c r="C30" s="14" t="s">
        <v>12</v>
      </c>
      <c r="D30" s="23"/>
      <c r="E30" s="105"/>
      <c r="G30" s="10">
        <v>70</v>
      </c>
      <c r="H30" s="2" t="s">
        <v>13</v>
      </c>
    </row>
    <row r="31" spans="1:8" hidden="1" x14ac:dyDescent="0.25">
      <c r="A31" s="67" t="s">
        <v>117</v>
      </c>
      <c r="B31" s="118"/>
      <c r="C31" s="12"/>
      <c r="D31" s="12"/>
      <c r="E31" s="106"/>
      <c r="F31" s="2"/>
      <c r="G31" s="2"/>
    </row>
    <row r="32" spans="1:8" x14ac:dyDescent="0.25">
      <c r="A32" s="65" t="s">
        <v>118</v>
      </c>
      <c r="B32" s="118"/>
      <c r="C32" s="14" t="s">
        <v>14</v>
      </c>
      <c r="D32" s="23"/>
      <c r="E32" s="105"/>
      <c r="F32" s="42"/>
      <c r="G32" s="5" t="s">
        <v>15</v>
      </c>
      <c r="H32" s="2" t="s">
        <v>13</v>
      </c>
    </row>
    <row r="33" spans="1:8" x14ac:dyDescent="0.25">
      <c r="A33" s="65" t="s">
        <v>119</v>
      </c>
      <c r="B33" s="118"/>
      <c r="C33" s="14" t="s">
        <v>16</v>
      </c>
      <c r="D33" s="23"/>
      <c r="E33" s="105"/>
      <c r="F33" s="42"/>
      <c r="G33" s="5" t="s">
        <v>17</v>
      </c>
      <c r="H33" s="2" t="s">
        <v>18</v>
      </c>
    </row>
    <row r="34" spans="1:8" ht="13.8" x14ac:dyDescent="0.25">
      <c r="A34" s="65" t="s">
        <v>120</v>
      </c>
      <c r="B34" s="118"/>
      <c r="C34" s="14" t="s">
        <v>19</v>
      </c>
      <c r="D34" s="23"/>
      <c r="E34" s="105" t="s">
        <v>247</v>
      </c>
      <c r="F34" s="42"/>
      <c r="G34" s="5">
        <v>23</v>
      </c>
      <c r="H34" s="2" t="s">
        <v>18</v>
      </c>
    </row>
    <row r="35" spans="1:8" ht="27" x14ac:dyDescent="0.25">
      <c r="A35" s="66"/>
      <c r="B35" s="118"/>
      <c r="C35" s="15" t="s">
        <v>234</v>
      </c>
      <c r="D35" s="15"/>
      <c r="E35" s="29"/>
      <c r="F35" s="43"/>
      <c r="H35" s="9"/>
    </row>
    <row r="36" spans="1:8" x14ac:dyDescent="0.25">
      <c r="A36" s="65" t="s">
        <v>121</v>
      </c>
      <c r="B36" s="118"/>
      <c r="C36" s="14" t="s">
        <v>21</v>
      </c>
      <c r="D36" s="23"/>
      <c r="E36" s="105"/>
      <c r="F36" s="44"/>
      <c r="G36" s="5">
        <v>20</v>
      </c>
      <c r="H36" s="2" t="s">
        <v>22</v>
      </c>
    </row>
    <row r="37" spans="1:8" ht="13.8" x14ac:dyDescent="0.25">
      <c r="A37" s="65" t="s">
        <v>122</v>
      </c>
      <c r="B37" s="118"/>
      <c r="C37" s="14" t="s">
        <v>23</v>
      </c>
      <c r="D37" s="23"/>
      <c r="E37" s="107"/>
      <c r="F37" s="45"/>
      <c r="G37" s="10">
        <v>50</v>
      </c>
      <c r="H37" s="2" t="s">
        <v>22</v>
      </c>
    </row>
    <row r="38" spans="1:8" ht="13.8" x14ac:dyDescent="0.25">
      <c r="A38" s="65" t="s">
        <v>123</v>
      </c>
      <c r="B38" s="118"/>
      <c r="C38" s="14" t="s">
        <v>24</v>
      </c>
      <c r="D38" s="23"/>
      <c r="E38" s="107"/>
      <c r="F38" s="45"/>
      <c r="G38" s="10">
        <v>50</v>
      </c>
      <c r="H38" s="2" t="s">
        <v>22</v>
      </c>
    </row>
    <row r="39" spans="1:8" x14ac:dyDescent="0.25">
      <c r="A39" s="65" t="s">
        <v>124</v>
      </c>
      <c r="B39" s="118"/>
      <c r="C39" s="14" t="s">
        <v>25</v>
      </c>
      <c r="D39" s="23"/>
      <c r="E39" s="105"/>
      <c r="F39" s="42"/>
      <c r="G39" s="5">
        <v>70</v>
      </c>
      <c r="H39" s="13"/>
    </row>
    <row r="40" spans="1:8" ht="13.8" x14ac:dyDescent="0.25">
      <c r="A40" s="65" t="s">
        <v>57</v>
      </c>
      <c r="B40" s="118"/>
      <c r="C40" s="23" t="s">
        <v>20</v>
      </c>
      <c r="D40" s="23"/>
      <c r="E40" s="39">
        <f>B4</f>
        <v>7</v>
      </c>
      <c r="F40" s="42"/>
      <c r="G40" s="5">
        <v>3</v>
      </c>
      <c r="H40" s="9" t="s">
        <v>163</v>
      </c>
    </row>
    <row r="41" spans="1:8" ht="13.8" x14ac:dyDescent="0.25">
      <c r="A41" s="65" t="s">
        <v>58</v>
      </c>
      <c r="B41" s="118"/>
      <c r="C41" s="27" t="s">
        <v>232</v>
      </c>
      <c r="D41" s="23"/>
      <c r="E41" s="124"/>
      <c r="F41" s="43"/>
      <c r="G41" s="5">
        <v>4</v>
      </c>
      <c r="H41" s="9" t="s">
        <v>163</v>
      </c>
    </row>
    <row r="42" spans="1:8" hidden="1" x14ac:dyDescent="0.25">
      <c r="A42" s="66"/>
      <c r="B42" s="118"/>
      <c r="C42" s="23"/>
      <c r="D42" s="23"/>
      <c r="E42" s="108"/>
      <c r="F42" s="64"/>
      <c r="H42" s="9"/>
    </row>
    <row r="43" spans="1:8" hidden="1" x14ac:dyDescent="0.25">
      <c r="A43" s="72" t="s">
        <v>125</v>
      </c>
      <c r="B43" s="118"/>
      <c r="C43" s="23"/>
      <c r="D43" s="23"/>
      <c r="E43" s="108"/>
      <c r="F43" s="46"/>
      <c r="G43" s="10">
        <v>85</v>
      </c>
      <c r="H43" s="9" t="s">
        <v>31</v>
      </c>
    </row>
    <row r="44" spans="1:8" hidden="1" x14ac:dyDescent="0.25">
      <c r="A44" s="72" t="s">
        <v>126</v>
      </c>
      <c r="B44" s="118"/>
      <c r="C44" s="23"/>
      <c r="D44" s="23"/>
      <c r="E44" s="108"/>
      <c r="F44" s="46"/>
      <c r="G44" s="10">
        <v>85</v>
      </c>
      <c r="H44" s="9" t="s">
        <v>31</v>
      </c>
    </row>
    <row r="45" spans="1:8" hidden="1" x14ac:dyDescent="0.25">
      <c r="A45" s="72" t="s">
        <v>127</v>
      </c>
      <c r="B45" s="118"/>
      <c r="C45" s="23"/>
      <c r="D45" s="23"/>
      <c r="E45" s="108"/>
      <c r="F45" s="46"/>
      <c r="G45" s="10">
        <v>85</v>
      </c>
      <c r="H45" s="9" t="s">
        <v>31</v>
      </c>
    </row>
    <row r="46" spans="1:8" hidden="1" x14ac:dyDescent="0.25">
      <c r="A46" s="72" t="s">
        <v>128</v>
      </c>
      <c r="B46" s="118"/>
      <c r="C46" s="23"/>
      <c r="D46" s="23"/>
      <c r="E46" s="108"/>
      <c r="F46" s="46"/>
      <c r="G46" s="10">
        <v>85</v>
      </c>
      <c r="H46" s="9" t="s">
        <v>31</v>
      </c>
    </row>
    <row r="47" spans="1:8" hidden="1" x14ac:dyDescent="0.25">
      <c r="A47" s="72" t="s">
        <v>129</v>
      </c>
      <c r="B47" s="118"/>
      <c r="C47" s="23"/>
      <c r="D47" s="23"/>
      <c r="E47" s="108"/>
      <c r="F47" s="46"/>
      <c r="G47" s="10">
        <v>85</v>
      </c>
      <c r="H47" s="9" t="s">
        <v>31</v>
      </c>
    </row>
    <row r="48" spans="1:8" hidden="1" x14ac:dyDescent="0.25">
      <c r="A48" s="72" t="s">
        <v>130</v>
      </c>
      <c r="B48" s="118"/>
      <c r="C48" s="23"/>
      <c r="D48" s="23"/>
      <c r="E48" s="108"/>
      <c r="F48" s="46"/>
      <c r="G48" s="10">
        <v>85</v>
      </c>
      <c r="H48" s="9" t="s">
        <v>31</v>
      </c>
    </row>
    <row r="49" spans="1:8" hidden="1" x14ac:dyDescent="0.25">
      <c r="A49" s="72" t="s">
        <v>131</v>
      </c>
      <c r="B49" s="118"/>
      <c r="C49" s="23"/>
      <c r="D49" s="23"/>
      <c r="E49" s="108"/>
      <c r="F49" s="46"/>
      <c r="G49" s="10">
        <v>85</v>
      </c>
      <c r="H49" s="9" t="s">
        <v>31</v>
      </c>
    </row>
    <row r="50" spans="1:8" hidden="1" x14ac:dyDescent="0.25">
      <c r="A50" s="72" t="s">
        <v>132</v>
      </c>
      <c r="B50" s="118"/>
      <c r="C50" s="23"/>
      <c r="D50" s="23"/>
      <c r="E50" s="108"/>
      <c r="F50" s="46"/>
      <c r="G50" s="10">
        <v>85</v>
      </c>
      <c r="H50" s="9" t="s">
        <v>31</v>
      </c>
    </row>
    <row r="51" spans="1:8" hidden="1" x14ac:dyDescent="0.25">
      <c r="A51" s="72" t="s">
        <v>133</v>
      </c>
      <c r="B51" s="118"/>
      <c r="C51" s="23"/>
      <c r="D51" s="23"/>
      <c r="E51" s="108"/>
      <c r="F51" s="46"/>
      <c r="G51" s="10">
        <v>85</v>
      </c>
      <c r="H51" s="9" t="s">
        <v>31</v>
      </c>
    </row>
    <row r="52" spans="1:8" hidden="1" x14ac:dyDescent="0.25">
      <c r="A52" s="72" t="s">
        <v>134</v>
      </c>
      <c r="B52" s="118"/>
      <c r="C52" s="12"/>
      <c r="D52" s="12"/>
      <c r="E52" s="108"/>
      <c r="F52" s="2"/>
      <c r="G52" s="2"/>
    </row>
    <row r="53" spans="1:8" x14ac:dyDescent="0.25">
      <c r="A53" s="67"/>
      <c r="B53" s="118"/>
      <c r="C53" s="128" t="str">
        <f>IF(AND(E55="",E56=""),"Optionen (Pflichtfelder!)",IF(OR(E55="",E56=""),"Angaben zu DMC und Logo erforderlich!","Optionen (Pflichtfelder!)"))</f>
        <v>Optionen (Pflichtfelder!)</v>
      </c>
      <c r="D53" s="12"/>
      <c r="E53" s="109"/>
      <c r="F53" s="2"/>
      <c r="G53" s="2"/>
    </row>
    <row r="54" spans="1:8" hidden="1" x14ac:dyDescent="0.25">
      <c r="A54" s="72" t="s">
        <v>135</v>
      </c>
      <c r="B54" s="118"/>
      <c r="C54" s="12" t="s">
        <v>217</v>
      </c>
      <c r="D54" s="12"/>
      <c r="E54" s="108" t="s">
        <v>218</v>
      </c>
      <c r="F54" s="2"/>
      <c r="G54" s="2"/>
      <c r="H54" s="2" t="s">
        <v>164</v>
      </c>
    </row>
    <row r="55" spans="1:8" x14ac:dyDescent="0.25">
      <c r="A55" s="1" t="s">
        <v>59</v>
      </c>
      <c r="B55" s="118"/>
      <c r="C55" s="24" t="s">
        <v>22</v>
      </c>
      <c r="D55" s="58"/>
      <c r="E55" s="110"/>
      <c r="H55" s="2" t="s">
        <v>42</v>
      </c>
    </row>
    <row r="56" spans="1:8" x14ac:dyDescent="0.25">
      <c r="A56" s="1" t="s">
        <v>136</v>
      </c>
      <c r="B56" s="118"/>
      <c r="C56" s="24" t="s">
        <v>43</v>
      </c>
      <c r="D56" s="58"/>
      <c r="E56" s="110"/>
      <c r="H56" s="2" t="s">
        <v>42</v>
      </c>
    </row>
    <row r="57" spans="1:8" hidden="1" x14ac:dyDescent="0.25">
      <c r="A57" s="1" t="s">
        <v>60</v>
      </c>
      <c r="B57" s="118"/>
      <c r="C57" s="12" t="s">
        <v>45</v>
      </c>
      <c r="D57" s="58"/>
      <c r="E57" s="33" t="s">
        <v>70</v>
      </c>
      <c r="H57" s="2" t="s">
        <v>42</v>
      </c>
    </row>
    <row r="58" spans="1:8" hidden="1" x14ac:dyDescent="0.25">
      <c r="A58" s="1" t="s">
        <v>61</v>
      </c>
      <c r="B58" s="118"/>
      <c r="C58" s="12" t="s">
        <v>62</v>
      </c>
      <c r="D58" s="12"/>
      <c r="E58" s="33" t="s">
        <v>68</v>
      </c>
      <c r="H58" s="2" t="s">
        <v>10</v>
      </c>
    </row>
    <row r="59" spans="1:8" hidden="1" x14ac:dyDescent="0.25">
      <c r="A59" s="72"/>
      <c r="B59" s="118"/>
      <c r="C59" s="12"/>
      <c r="D59" s="12"/>
      <c r="E59" s="30"/>
      <c r="H59" s="8"/>
    </row>
    <row r="60" spans="1:8" hidden="1" x14ac:dyDescent="0.25">
      <c r="A60" s="66" t="s">
        <v>165</v>
      </c>
      <c r="B60" s="118"/>
      <c r="C60" s="12"/>
      <c r="D60" s="12"/>
      <c r="E60" s="30"/>
      <c r="H60" s="8"/>
    </row>
    <row r="61" spans="1:8" hidden="1" x14ac:dyDescent="0.25">
      <c r="A61" s="66" t="s">
        <v>166</v>
      </c>
      <c r="B61" s="118"/>
      <c r="C61" s="12"/>
      <c r="D61" s="12"/>
      <c r="E61" s="30"/>
      <c r="H61" s="8"/>
    </row>
    <row r="62" spans="1:8" hidden="1" x14ac:dyDescent="0.25">
      <c r="A62" s="66" t="s">
        <v>167</v>
      </c>
      <c r="B62" s="118"/>
      <c r="C62" s="12"/>
      <c r="D62" s="12"/>
      <c r="E62" s="30"/>
      <c r="H62" s="8"/>
    </row>
    <row r="63" spans="1:8" hidden="1" x14ac:dyDescent="0.25">
      <c r="A63" s="66" t="s">
        <v>168</v>
      </c>
      <c r="B63" s="118"/>
      <c r="C63" s="12"/>
      <c r="D63" s="12"/>
      <c r="E63" s="30"/>
      <c r="H63" s="8"/>
    </row>
    <row r="64" spans="1:8" hidden="1" x14ac:dyDescent="0.25">
      <c r="A64" s="66" t="s">
        <v>169</v>
      </c>
      <c r="B64" s="118"/>
      <c r="C64" s="12"/>
      <c r="D64" s="12"/>
      <c r="E64" s="30"/>
      <c r="H64" s="8"/>
    </row>
    <row r="65" spans="1:8" hidden="1" x14ac:dyDescent="0.25">
      <c r="A65" s="66" t="s">
        <v>170</v>
      </c>
      <c r="B65" s="118"/>
      <c r="C65" s="12"/>
      <c r="D65" s="12"/>
      <c r="E65" s="30"/>
      <c r="H65" s="8"/>
    </row>
    <row r="66" spans="1:8" hidden="1" x14ac:dyDescent="0.25">
      <c r="A66" s="66" t="s">
        <v>171</v>
      </c>
      <c r="B66" s="118"/>
      <c r="C66" s="12"/>
      <c r="D66" s="12"/>
      <c r="E66" s="30"/>
      <c r="H66" s="8"/>
    </row>
    <row r="67" spans="1:8" x14ac:dyDescent="0.25">
      <c r="A67" s="66" t="s">
        <v>172</v>
      </c>
      <c r="B67" s="118"/>
      <c r="C67" s="12"/>
      <c r="D67" s="90" t="str">
        <f>IF(OR(D68="",D68="npd"),"Nummer Leistungserklärung fehlt!","")</f>
        <v>Nummer Leistungserklärung fehlt!</v>
      </c>
      <c r="E67" s="30"/>
      <c r="H67" s="8"/>
    </row>
    <row r="68" spans="1:8" ht="14.25" customHeight="1" x14ac:dyDescent="0.25">
      <c r="A68" s="1" t="s">
        <v>65</v>
      </c>
      <c r="B68" s="118"/>
      <c r="C68" s="40" t="s">
        <v>30</v>
      </c>
      <c r="D68" s="133"/>
      <c r="E68" s="33" t="str">
        <f>IF(D68&lt;&gt;"","DoP: "&amp;D68,"")</f>
        <v/>
      </c>
      <c r="F68" s="42"/>
      <c r="G68" s="10">
        <v>30</v>
      </c>
      <c r="H68" s="9" t="s">
        <v>13</v>
      </c>
    </row>
    <row r="69" spans="1:8" ht="13.8" x14ac:dyDescent="0.25">
      <c r="A69" s="1" t="s">
        <v>66</v>
      </c>
      <c r="B69" s="118"/>
      <c r="C69" s="55" t="s">
        <v>184</v>
      </c>
      <c r="D69" s="91" t="str">
        <f>IF(AND(AND(D70&lt;&gt;"npd",D70&lt;&gt;""),AND(D71&lt;&gt;"npd",D71&lt;&gt;"")),"Nur eine Eingabe für Produkttyp möglich!",IF(AND(OR(D70="NPD",D70=""),OR(D71="",D71="npd")),"Angabe Produkttyp fehlt!",""))</f>
        <v>Angabe Produkttyp fehlt!</v>
      </c>
      <c r="E69" s="39" t="str">
        <f>IF(AND(AND(D70&lt;&gt;"",D70&lt;&gt;"npd"),OR(D71="",D71="npd")),D70,IF(AND(AND(D71&lt;&gt;"",D71&lt;&gt;"npd"),D70=""),D71,IF(AND(OR(D70="npd",D70=""),OR(D71="npd",D71="")),"",IF(AND(OR(D70&lt;&gt;"",D70="npd"),AND(D71&lt;&gt;"",D71&lt;&gt;"npd")),D71,""))))</f>
        <v/>
      </c>
      <c r="F69" s="42"/>
      <c r="G69" s="10">
        <v>30</v>
      </c>
      <c r="H69" s="9" t="s">
        <v>13</v>
      </c>
    </row>
    <row r="70" spans="1:8" ht="42.45" customHeight="1" x14ac:dyDescent="0.25">
      <c r="A70" s="1" t="s">
        <v>138</v>
      </c>
      <c r="B70" s="118"/>
      <c r="C70" s="18" t="s">
        <v>186</v>
      </c>
      <c r="D70" s="134"/>
      <c r="E70" s="36"/>
      <c r="F70" s="46"/>
      <c r="G70" s="2"/>
    </row>
    <row r="71" spans="1:8" ht="27.6" x14ac:dyDescent="0.25">
      <c r="A71" s="1" t="s">
        <v>139</v>
      </c>
      <c r="B71" s="118"/>
      <c r="C71" s="18" t="s">
        <v>185</v>
      </c>
      <c r="D71" s="135"/>
      <c r="E71" s="36"/>
      <c r="F71" s="46"/>
      <c r="G71" s="10"/>
      <c r="H71" s="9"/>
    </row>
    <row r="72" spans="1:8" ht="14.25" customHeight="1" x14ac:dyDescent="0.25">
      <c r="A72" s="1" t="s">
        <v>67</v>
      </c>
      <c r="B72" s="118"/>
      <c r="C72" s="40" t="s">
        <v>64</v>
      </c>
      <c r="D72" s="135"/>
      <c r="E72" s="33" t="str">
        <f>IF(AND(D72&lt;&gt;"npd",D72&lt;&gt;""),"Kenncode: "&amp;D72,"")</f>
        <v/>
      </c>
      <c r="F72" s="42"/>
      <c r="G72" s="10">
        <v>15</v>
      </c>
      <c r="H72" s="9" t="s">
        <v>29</v>
      </c>
    </row>
    <row r="73" spans="1:8" x14ac:dyDescent="0.25">
      <c r="A73" s="1" t="s">
        <v>145</v>
      </c>
      <c r="B73" s="119" t="str">
        <f>IF(E73&lt;&gt;"","1","0")</f>
        <v>0</v>
      </c>
      <c r="C73" s="57" t="s">
        <v>83</v>
      </c>
      <c r="D73" s="12"/>
      <c r="E73" s="32" t="str">
        <f>IF(AND(D74="NPD",D75="NPD",D76="NPD"),"",IF(AND(D74&lt;&gt;"NPD",D75="NPD",D76="NPD"),D74,IF(AND(D75&lt;&gt;"NPD",D74="NPD",D76="NPD"),D75,IF(AND(D76&lt;&gt;"NPD",D74="NPD",D75="NPD"),D76,IF(AND(D74&lt;&gt;"NPD",D75&lt;&gt;"NPD",D76="NPD"),D74&amp;D75,IF(AND(D74="NPD",D75&lt;&gt;"NPD",D76&lt;&gt;"NPD"),D75&amp;D76,IF(AND(D74&lt;&gt;"NPD",D76&lt;&gt;"NPD",D75="NPD"),D74&amp;D76,IF(AND(D74&lt;&gt;"NPD",D75&lt;&gt;"NPD",D76&lt;&gt;"NPD"),D74&amp;D75&amp;D76,""))))))))</f>
        <v/>
      </c>
      <c r="F73" s="42"/>
      <c r="G73" s="5">
        <v>15</v>
      </c>
      <c r="H73" s="9" t="s">
        <v>31</v>
      </c>
    </row>
    <row r="74" spans="1:8" ht="15.6" x14ac:dyDescent="0.25">
      <c r="A74" s="1" t="s">
        <v>138</v>
      </c>
      <c r="B74" s="118"/>
      <c r="C74" s="18" t="s">
        <v>78</v>
      </c>
      <c r="D74" s="134"/>
      <c r="E74" s="85"/>
      <c r="F74" s="46"/>
      <c r="G74" s="10">
        <v>7</v>
      </c>
    </row>
    <row r="75" spans="1:8" ht="15.6" x14ac:dyDescent="0.25">
      <c r="A75" s="1" t="s">
        <v>139</v>
      </c>
      <c r="B75" s="118"/>
      <c r="C75" s="18" t="s">
        <v>187</v>
      </c>
      <c r="D75" s="134"/>
      <c r="E75" s="85"/>
      <c r="F75" s="46"/>
      <c r="G75" s="10">
        <v>4</v>
      </c>
      <c r="H75" s="9"/>
    </row>
    <row r="76" spans="1:8" ht="26.4" x14ac:dyDescent="0.25">
      <c r="A76" s="1" t="s">
        <v>140</v>
      </c>
      <c r="B76" s="118"/>
      <c r="C76" s="18" t="s">
        <v>177</v>
      </c>
      <c r="D76" s="136"/>
      <c r="E76" s="85"/>
      <c r="F76" s="42"/>
      <c r="G76" s="10">
        <v>2</v>
      </c>
      <c r="H76" s="9"/>
    </row>
    <row r="77" spans="1:8" hidden="1" x14ac:dyDescent="0.25">
      <c r="A77" s="67" t="s">
        <v>143</v>
      </c>
      <c r="B77" s="118"/>
      <c r="C77" s="22"/>
      <c r="D77" s="137"/>
      <c r="E77" s="85"/>
      <c r="F77" s="42"/>
      <c r="G77" s="10"/>
      <c r="H77" s="9"/>
    </row>
    <row r="78" spans="1:8" x14ac:dyDescent="0.25">
      <c r="A78" s="1" t="s">
        <v>146</v>
      </c>
      <c r="B78" s="118" t="str">
        <f>IF(E78&lt;&gt;"","1","0")</f>
        <v>0</v>
      </c>
      <c r="C78" s="21" t="s">
        <v>175</v>
      </c>
      <c r="D78" s="135"/>
      <c r="E78" s="34" t="str">
        <f>IF(AND(OR(D76="",D76="npd"),OR(D78="",D78="npd")),"",IF(AND(AND(D76&lt;&gt;"",D76&lt;&gt;"npd"),AND(D78&lt;&gt;"",D78&lt;&gt;"npd"))," ‒ Dauerhaftigkeit "&amp;D76&amp;" gegen Alterung: erzielt",""))</f>
        <v/>
      </c>
      <c r="F78" s="46"/>
      <c r="G78" s="10">
        <v>45</v>
      </c>
      <c r="H78" s="9" t="s">
        <v>29</v>
      </c>
    </row>
    <row r="79" spans="1:8" hidden="1" x14ac:dyDescent="0.25">
      <c r="A79" s="67" t="s">
        <v>138</v>
      </c>
      <c r="B79" s="118"/>
      <c r="C79" s="73"/>
      <c r="D79" s="138"/>
      <c r="E79" s="34"/>
      <c r="F79" s="46"/>
      <c r="G79" s="10"/>
      <c r="H79" s="9"/>
    </row>
    <row r="80" spans="1:8" hidden="1" x14ac:dyDescent="0.25">
      <c r="A80" s="111" t="s">
        <v>139</v>
      </c>
      <c r="B80" s="118"/>
      <c r="C80" s="73"/>
      <c r="D80" s="138"/>
      <c r="E80" s="34"/>
      <c r="F80" s="46"/>
      <c r="G80" s="10"/>
      <c r="H80" s="9"/>
    </row>
    <row r="81" spans="1:8" hidden="1" x14ac:dyDescent="0.25">
      <c r="A81" s="111" t="s">
        <v>140</v>
      </c>
      <c r="B81" s="118"/>
      <c r="C81" s="73"/>
      <c r="D81" s="138"/>
      <c r="E81" s="34"/>
      <c r="F81" s="46"/>
      <c r="G81" s="10"/>
      <c r="H81" s="9"/>
    </row>
    <row r="82" spans="1:8" hidden="1" x14ac:dyDescent="0.25">
      <c r="A82" s="111" t="s">
        <v>143</v>
      </c>
      <c r="B82" s="118"/>
      <c r="C82" s="73"/>
      <c r="D82" s="138"/>
      <c r="E82" s="34"/>
      <c r="F82" s="46"/>
      <c r="G82" s="10"/>
      <c r="H82" s="9"/>
    </row>
    <row r="83" spans="1:8" ht="14.4" customHeight="1" x14ac:dyDescent="0.25">
      <c r="A83" s="1" t="s">
        <v>147</v>
      </c>
      <c r="B83" s="118" t="str">
        <f>IF(E83&lt;&gt;"","1","0")</f>
        <v>0</v>
      </c>
      <c r="C83" s="18" t="s">
        <v>32</v>
      </c>
      <c r="D83" s="135"/>
      <c r="E83" s="35" t="str">
        <f>IF(OR(D83="NPD",D83="",),"","Fähigkeit z. Freigabe EN 16034: freigegeben - Freigabe aufrecht erhalten")</f>
        <v/>
      </c>
      <c r="F83" s="46"/>
      <c r="G83" s="10">
        <v>72</v>
      </c>
      <c r="H83" s="9" t="s">
        <v>29</v>
      </c>
    </row>
    <row r="84" spans="1:8" ht="14.4" hidden="1" customHeight="1" x14ac:dyDescent="0.25">
      <c r="A84" s="67" t="s">
        <v>138</v>
      </c>
      <c r="B84" s="118"/>
      <c r="C84" s="22"/>
      <c r="D84" s="138"/>
      <c r="E84" s="35"/>
      <c r="F84" s="46"/>
      <c r="G84" s="10"/>
      <c r="H84" s="9"/>
    </row>
    <row r="85" spans="1:8" ht="14.4" hidden="1" customHeight="1" x14ac:dyDescent="0.25">
      <c r="A85" s="111" t="s">
        <v>139</v>
      </c>
      <c r="B85" s="118"/>
      <c r="C85" s="22"/>
      <c r="D85" s="138"/>
      <c r="E85" s="35"/>
      <c r="F85" s="46"/>
      <c r="G85" s="10"/>
      <c r="H85" s="9"/>
    </row>
    <row r="86" spans="1:8" ht="14.4" hidden="1" customHeight="1" x14ac:dyDescent="0.25">
      <c r="A86" s="111" t="s">
        <v>140</v>
      </c>
      <c r="B86" s="118"/>
      <c r="C86" s="22"/>
      <c r="D86" s="138"/>
      <c r="E86" s="35"/>
      <c r="F86" s="46"/>
      <c r="G86" s="10"/>
      <c r="H86" s="9"/>
    </row>
    <row r="87" spans="1:8" ht="14.4" hidden="1" customHeight="1" x14ac:dyDescent="0.25">
      <c r="A87" s="111" t="s">
        <v>143</v>
      </c>
      <c r="B87" s="118"/>
      <c r="C87" s="22"/>
      <c r="D87" s="138"/>
      <c r="E87" s="35"/>
      <c r="F87" s="46"/>
      <c r="G87" s="10"/>
      <c r="H87" s="9"/>
    </row>
    <row r="88" spans="1:8" x14ac:dyDescent="0.25">
      <c r="A88" s="1" t="s">
        <v>148</v>
      </c>
      <c r="B88" s="118" t="str">
        <f>IF(E88&lt;&gt;"","1","0")</f>
        <v>0</v>
      </c>
      <c r="C88" s="18" t="s">
        <v>34</v>
      </c>
      <c r="D88" s="135"/>
      <c r="E88" s="35" t="str">
        <f>IF(OR(D88="NPD",D88=""), "", "Fähigkeit z. Freigabe EN 14351-1: "&amp;D88)</f>
        <v/>
      </c>
      <c r="F88" s="46"/>
      <c r="G88" s="10" t="s">
        <v>35</v>
      </c>
      <c r="H88" s="9" t="s">
        <v>29</v>
      </c>
    </row>
    <row r="89" spans="1:8" ht="14.4" hidden="1" customHeight="1" x14ac:dyDescent="0.25">
      <c r="A89" s="67" t="s">
        <v>138</v>
      </c>
      <c r="B89" s="118"/>
      <c r="C89" s="60"/>
      <c r="D89" s="139"/>
      <c r="E89" s="36"/>
      <c r="F89" s="46"/>
      <c r="G89" s="47"/>
      <c r="H89" s="9"/>
    </row>
    <row r="90" spans="1:8" ht="14.4" hidden="1" customHeight="1" x14ac:dyDescent="0.25">
      <c r="A90" s="67" t="s">
        <v>139</v>
      </c>
      <c r="B90" s="118"/>
      <c r="C90" s="60"/>
      <c r="D90" s="139"/>
      <c r="E90" s="36"/>
      <c r="F90" s="46"/>
      <c r="G90" s="47"/>
      <c r="H90" s="9"/>
    </row>
    <row r="91" spans="1:8" ht="14.4" hidden="1" customHeight="1" x14ac:dyDescent="0.25">
      <c r="A91" s="67" t="s">
        <v>140</v>
      </c>
      <c r="B91" s="118"/>
      <c r="C91" s="60"/>
      <c r="D91" s="139"/>
      <c r="E91" s="36"/>
      <c r="F91" s="46"/>
      <c r="G91" s="47"/>
      <c r="H91" s="9"/>
    </row>
    <row r="92" spans="1:8" ht="14.4" hidden="1" customHeight="1" x14ac:dyDescent="0.25">
      <c r="A92" s="111" t="s">
        <v>143</v>
      </c>
      <c r="B92" s="118"/>
      <c r="C92" s="60"/>
      <c r="D92" s="139"/>
      <c r="E92" s="36"/>
      <c r="F92" s="46"/>
      <c r="G92" s="47"/>
      <c r="H92" s="9"/>
    </row>
    <row r="93" spans="1:8" ht="15.6" x14ac:dyDescent="0.25">
      <c r="A93" s="1" t="s">
        <v>149</v>
      </c>
      <c r="B93" s="120" t="str">
        <f>IF(E93&lt;&gt;"","1","0")</f>
        <v>0</v>
      </c>
      <c r="C93" s="18" t="s">
        <v>40</v>
      </c>
      <c r="D93" s="140"/>
      <c r="E93" s="37" t="str">
        <f>IF(OR(D93="",D93="npd"),"",IF(D93&gt;0,"Uᴅ [W/(m²K)]: "&amp;TEXT(D93,"0,0"),""))</f>
        <v/>
      </c>
      <c r="F93" s="48"/>
      <c r="G93" s="10">
        <v>21</v>
      </c>
      <c r="H93" s="9" t="s">
        <v>29</v>
      </c>
    </row>
    <row r="94" spans="1:8" hidden="1" x14ac:dyDescent="0.25">
      <c r="A94" s="67" t="s">
        <v>138</v>
      </c>
      <c r="B94" s="120"/>
      <c r="C94" s="22"/>
      <c r="D94" s="141"/>
      <c r="E94" s="37"/>
      <c r="F94" s="48"/>
      <c r="G94" s="10"/>
      <c r="H94" s="9"/>
    </row>
    <row r="95" spans="1:8" hidden="1" x14ac:dyDescent="0.25">
      <c r="A95" s="67" t="s">
        <v>139</v>
      </c>
      <c r="B95" s="120"/>
      <c r="C95" s="22"/>
      <c r="D95" s="141"/>
      <c r="E95" s="37"/>
      <c r="F95" s="48"/>
      <c r="G95" s="10"/>
      <c r="H95" s="9"/>
    </row>
    <row r="96" spans="1:8" hidden="1" x14ac:dyDescent="0.25">
      <c r="A96" s="67" t="s">
        <v>140</v>
      </c>
      <c r="B96" s="120"/>
      <c r="C96" s="22"/>
      <c r="D96" s="141"/>
      <c r="E96" s="37"/>
      <c r="F96" s="48"/>
      <c r="G96" s="10"/>
      <c r="H96" s="9"/>
    </row>
    <row r="97" spans="1:8" hidden="1" x14ac:dyDescent="0.25">
      <c r="A97" s="111" t="s">
        <v>143</v>
      </c>
      <c r="B97" s="120"/>
      <c r="C97" s="22"/>
      <c r="D97" s="141"/>
      <c r="E97" s="37"/>
      <c r="F97" s="48"/>
      <c r="G97" s="10"/>
      <c r="H97" s="9"/>
    </row>
    <row r="98" spans="1:8" x14ac:dyDescent="0.25">
      <c r="A98" s="1" t="s">
        <v>150</v>
      </c>
      <c r="B98" s="120" t="str">
        <f>IF(E98&lt;&gt;"","1","0")</f>
        <v>0</v>
      </c>
      <c r="C98" s="18" t="s">
        <v>41</v>
      </c>
      <c r="D98" s="135"/>
      <c r="E98" s="38" t="str">
        <f>IF(OR(D98="NPD",D98="",D98=0),"","Q: "&amp;D98)</f>
        <v/>
      </c>
      <c r="F98" s="48"/>
      <c r="G98" s="10">
        <v>21</v>
      </c>
      <c r="H98" s="9" t="s">
        <v>29</v>
      </c>
    </row>
    <row r="99" spans="1:8" hidden="1" x14ac:dyDescent="0.25">
      <c r="A99" s="67" t="s">
        <v>138</v>
      </c>
      <c r="B99" s="120"/>
      <c r="C99" s="22"/>
      <c r="D99" s="59"/>
      <c r="E99" s="38"/>
      <c r="F99" s="48"/>
      <c r="G99" s="10"/>
      <c r="H99" s="9"/>
    </row>
    <row r="100" spans="1:8" hidden="1" x14ac:dyDescent="0.25">
      <c r="A100" s="67" t="s">
        <v>139</v>
      </c>
      <c r="B100" s="120"/>
      <c r="C100" s="22"/>
      <c r="D100" s="59"/>
      <c r="E100" s="38"/>
      <c r="F100" s="48"/>
      <c r="G100" s="10"/>
      <c r="H100" s="9"/>
    </row>
    <row r="101" spans="1:8" hidden="1" x14ac:dyDescent="0.25">
      <c r="A101" s="67" t="s">
        <v>140</v>
      </c>
      <c r="B101" s="120"/>
      <c r="C101" s="22"/>
      <c r="D101" s="59"/>
      <c r="E101" s="38"/>
      <c r="F101" s="48"/>
      <c r="G101" s="10"/>
      <c r="H101" s="9"/>
    </row>
    <row r="102" spans="1:8" hidden="1" x14ac:dyDescent="0.25">
      <c r="A102" s="111" t="s">
        <v>143</v>
      </c>
      <c r="B102" s="120"/>
      <c r="C102" s="22"/>
      <c r="D102" s="59"/>
      <c r="E102" s="38"/>
      <c r="F102" s="48"/>
      <c r="G102" s="10"/>
      <c r="H102" s="9"/>
    </row>
    <row r="103" spans="1:8" x14ac:dyDescent="0.25">
      <c r="A103" s="1" t="s">
        <v>151</v>
      </c>
      <c r="B103" s="120" t="str">
        <f>IF(E103&lt;&gt;"","1","0")</f>
        <v>0</v>
      </c>
      <c r="C103" s="40" t="s">
        <v>183</v>
      </c>
      <c r="D103" s="20"/>
      <c r="E103" s="35" t="str">
        <f>IF(AND(AND(D104&lt;&gt;0,D104&lt;&gt;"NPD"),AND(D105&lt;&gt;"NPD",D105&lt;&gt;"")),"g: "&amp;D104&amp;"     Tv: "&amp;D105,"")</f>
        <v/>
      </c>
      <c r="F103" s="46"/>
      <c r="G103" s="10">
        <v>21</v>
      </c>
      <c r="H103" s="9" t="s">
        <v>29</v>
      </c>
    </row>
    <row r="104" spans="1:8" x14ac:dyDescent="0.25">
      <c r="A104" s="1" t="s">
        <v>138</v>
      </c>
      <c r="B104" s="120"/>
      <c r="C104" s="41" t="s">
        <v>73</v>
      </c>
      <c r="D104" s="142"/>
      <c r="E104" s="39"/>
      <c r="F104" s="43"/>
    </row>
    <row r="105" spans="1:8" ht="15.6" x14ac:dyDescent="0.25">
      <c r="A105" s="1" t="s">
        <v>139</v>
      </c>
      <c r="B105" s="120"/>
      <c r="C105" s="41" t="s">
        <v>74</v>
      </c>
      <c r="D105" s="143"/>
      <c r="E105" s="38"/>
      <c r="F105" s="48"/>
      <c r="G105" s="10"/>
      <c r="H105" s="9"/>
    </row>
    <row r="106" spans="1:8" hidden="1" x14ac:dyDescent="0.25">
      <c r="A106" s="111" t="s">
        <v>140</v>
      </c>
      <c r="B106" s="120"/>
      <c r="C106" s="112"/>
      <c r="D106" s="144"/>
      <c r="E106" s="38"/>
      <c r="F106" s="48"/>
      <c r="G106" s="10"/>
      <c r="H106" s="9"/>
    </row>
    <row r="107" spans="1:8" hidden="1" x14ac:dyDescent="0.25">
      <c r="A107" s="111" t="s">
        <v>143</v>
      </c>
      <c r="B107" s="120"/>
      <c r="C107" s="112"/>
      <c r="D107" s="144"/>
      <c r="E107" s="38"/>
      <c r="F107" s="48"/>
      <c r="G107" s="10"/>
      <c r="H107" s="9"/>
    </row>
    <row r="108" spans="1:8" x14ac:dyDescent="0.25">
      <c r="A108" s="1" t="s">
        <v>152</v>
      </c>
      <c r="B108" s="120" t="str">
        <f>IF(E108&lt;&gt;"","1","0")</f>
        <v>0</v>
      </c>
      <c r="C108" s="40" t="s">
        <v>33</v>
      </c>
      <c r="D108" s="135"/>
      <c r="E108" s="38" t="str">
        <f>IF(OR(D108="NPD",D108=""),"","Höhe [mm]: "&amp;D108)</f>
        <v/>
      </c>
      <c r="F108" s="48"/>
      <c r="G108" s="5">
        <v>21</v>
      </c>
      <c r="H108" s="9" t="s">
        <v>29</v>
      </c>
    </row>
    <row r="109" spans="1:8" hidden="1" x14ac:dyDescent="0.25">
      <c r="A109" s="67" t="s">
        <v>138</v>
      </c>
      <c r="B109" s="120"/>
      <c r="C109" s="25"/>
      <c r="D109" s="138"/>
      <c r="E109" s="38"/>
      <c r="F109" s="48"/>
      <c r="H109" s="9"/>
    </row>
    <row r="110" spans="1:8" hidden="1" x14ac:dyDescent="0.25">
      <c r="A110" s="67" t="s">
        <v>139</v>
      </c>
      <c r="B110" s="120"/>
      <c r="C110" s="25"/>
      <c r="D110" s="138"/>
      <c r="E110" s="38"/>
      <c r="F110" s="48"/>
      <c r="H110" s="9"/>
    </row>
    <row r="111" spans="1:8" hidden="1" x14ac:dyDescent="0.25">
      <c r="A111" s="111" t="s">
        <v>140</v>
      </c>
      <c r="B111" s="120"/>
      <c r="C111" s="25"/>
      <c r="D111" s="138"/>
      <c r="E111" s="38"/>
      <c r="F111" s="48"/>
      <c r="H111" s="9"/>
    </row>
    <row r="112" spans="1:8" hidden="1" x14ac:dyDescent="0.25">
      <c r="A112" s="111" t="s">
        <v>143</v>
      </c>
      <c r="B112" s="120"/>
      <c r="C112" s="25"/>
      <c r="D112" s="138"/>
      <c r="E112" s="38"/>
      <c r="F112" s="48"/>
      <c r="H112" s="9"/>
    </row>
    <row r="113" spans="1:8" x14ac:dyDescent="0.25">
      <c r="A113" s="1" t="s">
        <v>153</v>
      </c>
      <c r="B113" s="120" t="str">
        <f>IF(E113&lt;&gt;"","1","0")</f>
        <v>0</v>
      </c>
      <c r="C113" s="40" t="s">
        <v>82</v>
      </c>
      <c r="D113" s="135"/>
      <c r="E113" s="38" t="str">
        <f>IF(AND(D114&lt;&gt;"NPD",D114&lt;&gt;""),"Windlast: "&amp;D114,IF(AND(D113&lt;&gt;"NPD",D113&lt;&gt;""),"Windlast: "&amp;D113,""))</f>
        <v/>
      </c>
      <c r="F113" s="46"/>
      <c r="G113" s="10">
        <v>21</v>
      </c>
      <c r="H113" s="9" t="s">
        <v>29</v>
      </c>
    </row>
    <row r="114" spans="1:8" ht="26.4" x14ac:dyDescent="0.25">
      <c r="A114" s="1" t="s">
        <v>138</v>
      </c>
      <c r="B114" s="118"/>
      <c r="C114" s="27" t="s">
        <v>188</v>
      </c>
      <c r="D114" s="135"/>
      <c r="E114" s="36"/>
      <c r="F114" s="46"/>
      <c r="G114" s="10"/>
      <c r="H114" s="9"/>
    </row>
    <row r="115" spans="1:8" hidden="1" x14ac:dyDescent="0.25">
      <c r="A115" s="67" t="s">
        <v>139</v>
      </c>
      <c r="B115" s="118"/>
      <c r="C115" s="84"/>
      <c r="D115" s="138"/>
      <c r="E115" s="36"/>
      <c r="F115" s="46"/>
      <c r="G115" s="10"/>
      <c r="H115" s="9"/>
    </row>
    <row r="116" spans="1:8" hidden="1" x14ac:dyDescent="0.25">
      <c r="A116" s="67" t="s">
        <v>140</v>
      </c>
      <c r="B116" s="118"/>
      <c r="C116" s="84"/>
      <c r="D116" s="138"/>
      <c r="E116" s="36"/>
      <c r="F116" s="46"/>
      <c r="G116" s="10"/>
      <c r="H116" s="9"/>
    </row>
    <row r="117" spans="1:8" hidden="1" x14ac:dyDescent="0.25">
      <c r="A117" s="111" t="s">
        <v>143</v>
      </c>
      <c r="B117" s="118"/>
      <c r="C117" s="84"/>
      <c r="D117" s="138"/>
      <c r="E117" s="36"/>
      <c r="F117" s="46"/>
      <c r="G117" s="10"/>
      <c r="H117" s="9"/>
    </row>
    <row r="118" spans="1:8" ht="14.4" customHeight="1" x14ac:dyDescent="0.25">
      <c r="A118" s="1" t="s">
        <v>154</v>
      </c>
      <c r="B118" s="120" t="str">
        <f>IF(E118&lt;&gt;"","1","0")</f>
        <v>0</v>
      </c>
      <c r="C118" s="40" t="s">
        <v>69</v>
      </c>
      <c r="D118" s="135"/>
      <c r="E118" s="35" t="str">
        <f>IF(OR(D118="npd",D118=""),"","Tragfähigk. 350 N/60 s")</f>
        <v/>
      </c>
      <c r="F118" s="46"/>
      <c r="G118" s="10">
        <v>23</v>
      </c>
      <c r="H118" s="9" t="s">
        <v>29</v>
      </c>
    </row>
    <row r="119" spans="1:8" ht="14.4" hidden="1" customHeight="1" x14ac:dyDescent="0.25">
      <c r="A119" s="67" t="s">
        <v>138</v>
      </c>
      <c r="B119" s="118"/>
      <c r="C119" s="22"/>
      <c r="D119" s="59"/>
      <c r="E119" s="35"/>
      <c r="F119" s="46"/>
      <c r="G119" s="10"/>
      <c r="H119" s="9"/>
    </row>
    <row r="120" spans="1:8" ht="14.4" hidden="1" customHeight="1" x14ac:dyDescent="0.25">
      <c r="A120" s="111"/>
      <c r="B120" s="118"/>
      <c r="C120" s="22"/>
      <c r="D120" s="59"/>
      <c r="E120" s="35"/>
      <c r="F120" s="46"/>
      <c r="G120" s="10"/>
      <c r="H120" s="9"/>
    </row>
    <row r="121" spans="1:8" ht="14.4" hidden="1" customHeight="1" x14ac:dyDescent="0.25">
      <c r="A121" s="111"/>
      <c r="B121" s="118"/>
      <c r="C121" s="22"/>
      <c r="D121" s="59"/>
      <c r="E121" s="35"/>
      <c r="F121" s="46"/>
      <c r="G121" s="10"/>
      <c r="H121" s="9"/>
    </row>
    <row r="122" spans="1:8" ht="14.4" hidden="1" customHeight="1" x14ac:dyDescent="0.25">
      <c r="A122" s="111"/>
      <c r="B122" s="118"/>
      <c r="C122" s="22"/>
      <c r="D122" s="59"/>
      <c r="E122" s="35"/>
      <c r="F122" s="46"/>
      <c r="G122" s="10"/>
      <c r="H122" s="9"/>
    </row>
    <row r="123" spans="1:8" ht="31.05" customHeight="1" x14ac:dyDescent="0.25">
      <c r="A123" s="1" t="s">
        <v>155</v>
      </c>
      <c r="B123" s="120" t="str">
        <f>IF(E123&lt;&gt;"","1","0")</f>
        <v>0</v>
      </c>
      <c r="C123" s="76" t="s">
        <v>182</v>
      </c>
      <c r="D123" s="56" t="str">
        <f>IF(AND(AND(D124&lt;&gt;"",D124&lt;&gt;"npd"),OR(D125="",D125="npd"),AND(D126&lt;&gt;"",D126&lt;&gt;"npd")),"Zusätzlicher Spektrumanpassungswert erforderlich.",IF(AND(AND(D124&lt;&gt;"",D124&lt;&gt;"npd"),AND(D125&lt;&gt;"",D125&lt;&gt;"npd"),OR(D126="",D126="npd")),"Zusätzlicher Spektrumanpassungswert erforderlich.",IF(AND(AND(D124&lt;&gt;"",D124&lt;&gt;"npd"),OR(D125="",D125="npd"),OR(D126="",D126="npd")),"Zusätzlich Spektrumanpassungswerte erforderlich.",IF(AND(OR(D124="",D124="npd"),OR(D125="",D125="npd"),AND(D126&lt;&gt;"",D126&lt;&gt;"npd")),"Kein Wert oder alle drei Werte.",IF(AND(OR(D124="",D124="npd"),OR(D126="",D126="npd"),AND(D125&lt;&gt;"",D125&lt;&gt;"npd")),"Kein Wert oder alle drei Werte.",IF(AND(OR(D124="",D124="npd"),AND(D126&lt;&gt;"",D126&lt;&gt;"npd"),AND(D125&lt;&gt;"",D125&lt;&gt;"npd")),"Schalldämmwert erforderlich.",""))))))</f>
        <v/>
      </c>
      <c r="E123" s="35" t="str">
        <f>IF(AND(AND(AND(D124&lt;&gt;0,D124&lt;&gt;"npd"),AND(D125&lt;&gt;"",D125&lt;&gt;"npd")),AND(D126&lt;&gt;"",D126&lt;&gt;"npd")),"Rw [dB]: "&amp;D124&amp;" ("&amp;D125&amp;"; "&amp;D126&amp;")","")</f>
        <v/>
      </c>
      <c r="F123" s="46"/>
      <c r="G123" s="10">
        <v>21</v>
      </c>
      <c r="H123" s="9" t="s">
        <v>29</v>
      </c>
    </row>
    <row r="124" spans="1:8" ht="15.6" x14ac:dyDescent="0.25">
      <c r="A124" s="1" t="s">
        <v>138</v>
      </c>
      <c r="B124" s="118"/>
      <c r="C124" s="88" t="s">
        <v>36</v>
      </c>
      <c r="D124" s="145"/>
      <c r="E124" s="32"/>
      <c r="F124" s="48"/>
      <c r="G124" s="10"/>
      <c r="H124" s="19" t="s">
        <v>37</v>
      </c>
    </row>
    <row r="125" spans="1:8" ht="15.6" x14ac:dyDescent="0.25">
      <c r="A125" s="1" t="s">
        <v>139</v>
      </c>
      <c r="B125" s="118"/>
      <c r="C125" s="88" t="s">
        <v>38</v>
      </c>
      <c r="D125" s="146"/>
      <c r="E125" s="32"/>
      <c r="F125" s="48"/>
      <c r="G125" s="10"/>
      <c r="H125" s="19" t="s">
        <v>37</v>
      </c>
    </row>
    <row r="126" spans="1:8" ht="15.6" x14ac:dyDescent="0.25">
      <c r="A126" s="1" t="s">
        <v>140</v>
      </c>
      <c r="B126" s="118"/>
      <c r="C126" s="88" t="s">
        <v>39</v>
      </c>
      <c r="D126" s="147"/>
      <c r="E126" s="32"/>
      <c r="F126" s="48"/>
      <c r="G126" s="10"/>
      <c r="H126" s="19" t="s">
        <v>37</v>
      </c>
    </row>
    <row r="127" spans="1:8" hidden="1" x14ac:dyDescent="0.25">
      <c r="A127" s="111" t="s">
        <v>143</v>
      </c>
      <c r="B127" s="118"/>
      <c r="C127" s="22"/>
      <c r="D127" s="138"/>
      <c r="E127" s="32"/>
      <c r="F127" s="48"/>
      <c r="G127" s="10"/>
      <c r="H127" s="19"/>
    </row>
    <row r="128" spans="1:8" ht="15.45" customHeight="1" x14ac:dyDescent="0.25">
      <c r="A128" s="1" t="s">
        <v>156</v>
      </c>
      <c r="B128" s="120" t="str">
        <f>IF(E128&lt;&gt;"","1","0")</f>
        <v>0</v>
      </c>
      <c r="C128" s="40" t="s">
        <v>180</v>
      </c>
      <c r="D128" s="135"/>
      <c r="E128" s="38" t="str">
        <f>IF(AND(OR(D128="",D128="npd"),OR(D129="",D129="npd")),"",IF(AND(OR(D128="npd",D128=""),AND(D129&lt;&gt;"",D129&lt;&gt;"npd")),"Schlagregen: "&amp;D129,IF(AND(OR(D128&lt;&gt;"",D128&lt;&gt;"npd"),OR(D129="",D129="npd")),"Schlagregen: "&amp;D128,IF(AND(AND(D128&lt;&gt;"",D128&lt;&gt;"npd"),AND(D129&lt;&gt;"",D129&lt;&gt;"npd")),"Schlagregen: "&amp;D128&amp;"/"&amp;D129,""))))</f>
        <v/>
      </c>
      <c r="F128" s="83"/>
      <c r="G128" s="10">
        <v>21</v>
      </c>
      <c r="H128" s="9" t="s">
        <v>29</v>
      </c>
    </row>
    <row r="129" spans="1:8" x14ac:dyDescent="0.25">
      <c r="A129" s="67" t="s">
        <v>138</v>
      </c>
      <c r="B129" s="118"/>
      <c r="C129" s="40" t="s">
        <v>181</v>
      </c>
      <c r="D129" s="135"/>
      <c r="E129" s="38"/>
      <c r="F129" s="70"/>
      <c r="G129" s="10"/>
      <c r="H129" s="9"/>
    </row>
    <row r="130" spans="1:8" hidden="1" x14ac:dyDescent="0.25">
      <c r="A130" s="111" t="s">
        <v>139</v>
      </c>
      <c r="B130" s="118"/>
      <c r="C130" s="25"/>
      <c r="D130" s="138"/>
      <c r="E130" s="38"/>
      <c r="F130" s="70"/>
      <c r="G130" s="10"/>
      <c r="H130" s="9"/>
    </row>
    <row r="131" spans="1:8" hidden="1" x14ac:dyDescent="0.25">
      <c r="A131" s="111"/>
      <c r="B131" s="118"/>
      <c r="C131" s="25"/>
      <c r="D131" s="138"/>
      <c r="E131" s="38"/>
      <c r="F131" s="70"/>
      <c r="G131" s="10"/>
      <c r="H131" s="9"/>
    </row>
    <row r="132" spans="1:8" hidden="1" x14ac:dyDescent="0.25">
      <c r="A132" s="111"/>
      <c r="B132" s="118"/>
      <c r="C132" s="25"/>
      <c r="D132" s="138"/>
      <c r="E132" s="38"/>
      <c r="F132" s="70"/>
      <c r="G132" s="10"/>
      <c r="H132" s="9"/>
    </row>
    <row r="133" spans="1:8" ht="13.8" thickBot="1" x14ac:dyDescent="0.3">
      <c r="A133" s="1" t="s">
        <v>157</v>
      </c>
      <c r="B133" s="120" t="str">
        <f>IF(E133&lt;&gt;"","1","0")</f>
        <v>0</v>
      </c>
      <c r="C133" s="40" t="s">
        <v>72</v>
      </c>
      <c r="D133" s="135"/>
      <c r="E133" s="82" t="str">
        <f>IF(OR(D133="npd",D133=""),"","Stoßfestigkeit: "&amp;D133)</f>
        <v/>
      </c>
      <c r="F133" s="68"/>
      <c r="G133" s="10">
        <v>21</v>
      </c>
      <c r="H133" s="9" t="s">
        <v>29</v>
      </c>
    </row>
    <row r="134" spans="1:8" hidden="1" x14ac:dyDescent="0.25">
      <c r="A134" s="67" t="s">
        <v>138</v>
      </c>
      <c r="B134" s="118"/>
      <c r="C134" s="22"/>
      <c r="D134" s="59"/>
      <c r="E134" s="38"/>
      <c r="F134" s="68"/>
      <c r="G134" s="10"/>
      <c r="H134" s="9"/>
    </row>
    <row r="135" spans="1:8" hidden="1" x14ac:dyDescent="0.25">
      <c r="A135" s="111" t="s">
        <v>139</v>
      </c>
      <c r="B135" s="118"/>
      <c r="C135" s="22"/>
      <c r="D135" s="59"/>
      <c r="E135" s="38"/>
      <c r="F135" s="68"/>
      <c r="G135" s="10"/>
      <c r="H135" s="9"/>
    </row>
    <row r="136" spans="1:8" hidden="1" x14ac:dyDescent="0.25">
      <c r="A136" s="111" t="s">
        <v>140</v>
      </c>
      <c r="B136" s="118"/>
      <c r="C136" s="22"/>
      <c r="D136" s="59"/>
      <c r="E136" s="38"/>
      <c r="F136" s="68"/>
      <c r="G136" s="10"/>
      <c r="H136" s="9"/>
    </row>
    <row r="137" spans="1:8" hidden="1" x14ac:dyDescent="0.25">
      <c r="A137" s="111" t="s">
        <v>143</v>
      </c>
      <c r="B137" s="118"/>
      <c r="C137" s="22"/>
      <c r="D137" s="59"/>
      <c r="E137" s="38"/>
      <c r="F137" s="68"/>
      <c r="G137" s="10"/>
      <c r="H137" s="9"/>
    </row>
    <row r="138" spans="1:8" hidden="1" x14ac:dyDescent="0.25">
      <c r="A138" s="67" t="s">
        <v>158</v>
      </c>
      <c r="B138" s="118" t="str">
        <f>IF(E138&lt;&gt;"","1","0")</f>
        <v>0</v>
      </c>
      <c r="C138" s="22"/>
      <c r="D138" s="59"/>
      <c r="E138" s="38"/>
      <c r="F138" s="68"/>
      <c r="G138" s="10"/>
      <c r="H138" s="9"/>
    </row>
    <row r="139" spans="1:8" hidden="1" x14ac:dyDescent="0.25">
      <c r="A139" s="67" t="s">
        <v>138</v>
      </c>
      <c r="B139" s="118"/>
      <c r="C139" s="22"/>
      <c r="D139" s="59"/>
      <c r="E139" s="38"/>
      <c r="F139" s="68"/>
      <c r="G139" s="10"/>
      <c r="H139" s="9"/>
    </row>
    <row r="140" spans="1:8" hidden="1" x14ac:dyDescent="0.25">
      <c r="A140" s="111" t="s">
        <v>139</v>
      </c>
      <c r="B140" s="118"/>
      <c r="C140" s="22"/>
      <c r="D140" s="59"/>
      <c r="E140" s="38"/>
      <c r="F140" s="68"/>
      <c r="G140" s="10"/>
      <c r="H140" s="9"/>
    </row>
    <row r="141" spans="1:8" hidden="1" x14ac:dyDescent="0.25">
      <c r="A141" s="111" t="s">
        <v>140</v>
      </c>
      <c r="B141" s="118"/>
      <c r="C141" s="22"/>
      <c r="D141" s="59"/>
      <c r="E141" s="38"/>
      <c r="F141" s="68"/>
      <c r="G141" s="10"/>
      <c r="H141" s="9"/>
    </row>
    <row r="142" spans="1:8" hidden="1" x14ac:dyDescent="0.25">
      <c r="A142" s="111" t="s">
        <v>143</v>
      </c>
      <c r="B142" s="118"/>
      <c r="C142" s="22"/>
      <c r="D142" s="59"/>
      <c r="E142" s="38"/>
      <c r="F142" s="68"/>
      <c r="G142" s="10"/>
      <c r="H142" s="9"/>
    </row>
    <row r="143" spans="1:8" hidden="1" x14ac:dyDescent="0.25">
      <c r="A143" s="67" t="s">
        <v>159</v>
      </c>
      <c r="B143" s="118" t="str">
        <f>IF(E143&lt;&gt;"","1","0")</f>
        <v>0</v>
      </c>
      <c r="C143" s="22"/>
      <c r="D143" s="59"/>
      <c r="E143" s="38"/>
      <c r="F143" s="68"/>
      <c r="G143" s="10"/>
      <c r="H143" s="9"/>
    </row>
    <row r="144" spans="1:8" hidden="1" x14ac:dyDescent="0.25">
      <c r="A144" s="67" t="s">
        <v>138</v>
      </c>
      <c r="B144" s="118"/>
      <c r="C144" s="22"/>
      <c r="D144" s="59"/>
      <c r="E144" s="38"/>
      <c r="F144" s="68"/>
      <c r="G144" s="10"/>
      <c r="H144" s="9"/>
    </row>
    <row r="145" spans="1:8" hidden="1" x14ac:dyDescent="0.25">
      <c r="A145" s="111" t="s">
        <v>139</v>
      </c>
      <c r="B145" s="118"/>
      <c r="C145" s="22"/>
      <c r="D145" s="59"/>
      <c r="E145" s="38"/>
      <c r="F145" s="68"/>
      <c r="G145" s="10"/>
      <c r="H145" s="9"/>
    </row>
    <row r="146" spans="1:8" hidden="1" x14ac:dyDescent="0.25">
      <c r="A146" s="111" t="s">
        <v>140</v>
      </c>
      <c r="B146" s="118"/>
      <c r="C146" s="22"/>
      <c r="D146" s="59"/>
      <c r="E146" s="38"/>
      <c r="F146" s="68"/>
      <c r="G146" s="10"/>
      <c r="H146" s="9"/>
    </row>
    <row r="147" spans="1:8" hidden="1" x14ac:dyDescent="0.25">
      <c r="A147" s="111" t="s">
        <v>143</v>
      </c>
      <c r="B147" s="118"/>
      <c r="C147" s="22"/>
      <c r="D147" s="59"/>
      <c r="E147" s="38"/>
      <c r="F147" s="68"/>
      <c r="G147" s="10"/>
      <c r="H147" s="9"/>
    </row>
    <row r="148" spans="1:8" hidden="1" x14ac:dyDescent="0.25">
      <c r="A148" s="67" t="s">
        <v>160</v>
      </c>
      <c r="B148" s="118" t="str">
        <f>IF(E148&lt;&gt;"","1","0")</f>
        <v>0</v>
      </c>
      <c r="C148" s="22"/>
      <c r="D148" s="59"/>
      <c r="E148" s="38"/>
      <c r="F148" s="68"/>
      <c r="G148" s="10"/>
      <c r="H148" s="9"/>
    </row>
    <row r="149" spans="1:8" hidden="1" x14ac:dyDescent="0.25">
      <c r="A149" s="67" t="s">
        <v>138</v>
      </c>
      <c r="B149" s="118"/>
      <c r="C149" s="22"/>
      <c r="D149" s="59"/>
      <c r="E149" s="38"/>
      <c r="F149" s="68"/>
      <c r="G149" s="10"/>
      <c r="H149" s="9"/>
    </row>
    <row r="150" spans="1:8" hidden="1" x14ac:dyDescent="0.25">
      <c r="A150" s="111" t="s">
        <v>139</v>
      </c>
      <c r="B150" s="118"/>
      <c r="C150" s="22"/>
      <c r="D150" s="59"/>
      <c r="E150" s="38"/>
      <c r="F150" s="68"/>
      <c r="G150" s="10"/>
      <c r="H150" s="9"/>
    </row>
    <row r="151" spans="1:8" hidden="1" x14ac:dyDescent="0.25">
      <c r="A151" s="111" t="s">
        <v>140</v>
      </c>
      <c r="B151" s="118"/>
      <c r="C151" s="22"/>
      <c r="D151" s="59"/>
      <c r="E151" s="38"/>
      <c r="F151" s="68"/>
      <c r="G151" s="10"/>
      <c r="H151" s="9"/>
    </row>
    <row r="152" spans="1:8" hidden="1" x14ac:dyDescent="0.25">
      <c r="A152" s="111" t="s">
        <v>143</v>
      </c>
      <c r="B152" s="118"/>
      <c r="C152" s="22"/>
      <c r="D152" s="59"/>
      <c r="E152" s="38"/>
      <c r="F152" s="68"/>
      <c r="G152" s="10"/>
      <c r="H152" s="9"/>
    </row>
    <row r="153" spans="1:8" ht="13.8" hidden="1" thickBot="1" x14ac:dyDescent="0.3">
      <c r="A153" s="67" t="s">
        <v>137</v>
      </c>
      <c r="B153" s="118"/>
      <c r="C153" s="12"/>
      <c r="D153" s="12"/>
      <c r="E153" s="69"/>
    </row>
    <row r="154" spans="1:8" x14ac:dyDescent="0.25">
      <c r="A154" s="75"/>
      <c r="B154" s="96"/>
      <c r="C154" s="103"/>
      <c r="D154" s="126" t="s">
        <v>233</v>
      </c>
      <c r="E154" s="2"/>
      <c r="H154" s="8"/>
    </row>
    <row r="156" spans="1:8" ht="18.75" customHeight="1" thickBot="1" x14ac:dyDescent="0.3">
      <c r="C156" s="28" t="s">
        <v>44</v>
      </c>
      <c r="D156" s="28"/>
      <c r="E156" s="28"/>
      <c r="F156" s="3"/>
    </row>
    <row r="157" spans="1:8" ht="13.8" thickBot="1" x14ac:dyDescent="0.3">
      <c r="C157" s="152"/>
      <c r="D157" s="153"/>
      <c r="E157" s="154"/>
      <c r="F157" s="2"/>
    </row>
    <row r="158" spans="1:8" s="52" customFormat="1" ht="25.2" customHeight="1" x14ac:dyDescent="0.25">
      <c r="A158" s="75"/>
      <c r="B158" s="116"/>
      <c r="C158" s="148" t="s">
        <v>176</v>
      </c>
      <c r="E158" s="102" t="s">
        <v>176</v>
      </c>
      <c r="G158" s="51"/>
    </row>
    <row r="159" spans="1:8" x14ac:dyDescent="0.25">
      <c r="B159" s="10"/>
      <c r="C159" s="28"/>
      <c r="D159" s="28"/>
    </row>
    <row r="160" spans="1:8" ht="14.25" customHeight="1" x14ac:dyDescent="0.25">
      <c r="B160" s="10"/>
    </row>
    <row r="161" spans="2:3" x14ac:dyDescent="0.25">
      <c r="B161" s="10"/>
    </row>
    <row r="162" spans="2:3" x14ac:dyDescent="0.25">
      <c r="B162" s="10"/>
    </row>
    <row r="163" spans="2:3" x14ac:dyDescent="0.25">
      <c r="B163" s="10"/>
      <c r="C163" s="4"/>
    </row>
    <row r="164" spans="2:3" x14ac:dyDescent="0.25">
      <c r="C164" s="4"/>
    </row>
    <row r="165" spans="2:3" x14ac:dyDescent="0.25">
      <c r="C165" s="4"/>
    </row>
  </sheetData>
  <sheetProtection algorithmName="SHA-512" hashValue="Np573MtU1KtRRKY8cp9sRi2yFcNGlRxTFwxiMA7V4IWTtca4wlsWV+qe0fmPuEnDfB6Aq3s0hrCZ4SU+5P41qQ==" saltValue="6HbvjdPnQ6W3c3g18FzeXA==" spinCount="100000" sheet="1" objects="1" scenarios="1" selectLockedCells="1"/>
  <protectedRanges>
    <protectedRange algorithmName="SHA-512" hashValue="9q8TarX8ROGn7PwjwDJbU6REhGNwqrpiIeBiNCA4vxH9CTWYnsOXNIPMDrV/8xRH5CsjoaIJ42SmyS9PI3H/Lw==" saltValue="v/8N1YclDXw8b0m/q/F2uw==" spinCount="100000" sqref="C4:C6" name="ÜG_1_1"/>
  </protectedRanges>
  <mergeCells count="8">
    <mergeCell ref="C1:E1"/>
    <mergeCell ref="D2:E2"/>
    <mergeCell ref="C157:E157"/>
    <mergeCell ref="C8:E8"/>
    <mergeCell ref="C9:E9"/>
    <mergeCell ref="C10:E10"/>
    <mergeCell ref="C11:E11"/>
    <mergeCell ref="C13:E13"/>
  </mergeCells>
  <phoneticPr fontId="16" type="noConversion"/>
  <conditionalFormatting sqref="D68 D74:D76 D78 D83 D88 D93 D98">
    <cfRule type="cellIs" dxfId="11" priority="17" operator="equal">
      <formula>0</formula>
    </cfRule>
  </conditionalFormatting>
  <conditionalFormatting sqref="D70:D72">
    <cfRule type="cellIs" dxfId="10" priority="3" operator="equal">
      <formula>0</formula>
    </cfRule>
  </conditionalFormatting>
  <conditionalFormatting sqref="D104:D105 D108 D113:D114 D118">
    <cfRule type="cellIs" dxfId="9" priority="16" operator="equal">
      <formula>0</formula>
    </cfRule>
  </conditionalFormatting>
  <conditionalFormatting sqref="D124:D126 D128:D129 D133">
    <cfRule type="cellIs" dxfId="8" priority="15" operator="equal">
      <formula>0</formula>
    </cfRule>
  </conditionalFormatting>
  <conditionalFormatting sqref="E19:E24">
    <cfRule type="cellIs" dxfId="7" priority="20" operator="equal">
      <formula>0</formula>
    </cfRule>
  </conditionalFormatting>
  <conditionalFormatting sqref="E26">
    <cfRule type="cellIs" dxfId="6" priority="1" operator="equal">
      <formula>0</formula>
    </cfRule>
  </conditionalFormatting>
  <conditionalFormatting sqref="E28:E34">
    <cfRule type="cellIs" dxfId="5" priority="12" operator="equal">
      <formula>0</formula>
    </cfRule>
  </conditionalFormatting>
  <conditionalFormatting sqref="E36:E41">
    <cfRule type="cellIs" dxfId="4" priority="2" operator="equal">
      <formula>0</formula>
    </cfRule>
  </conditionalFormatting>
  <conditionalFormatting sqref="E40">
    <cfRule type="cellIs" dxfId="3" priority="4" operator="lessThan">
      <formula>1</formula>
    </cfRule>
    <cfRule type="containsText" dxfId="2" priority="6" operator="containsText" text="&quot;&quot;">
      <formula>NOT(ISERROR(SEARCH("""""",E40)))</formula>
    </cfRule>
    <cfRule type="containsText" dxfId="1" priority="8" operator="containsText" text=" ">
      <formula>NOT(ISERROR(SEARCH(" ",E40)))</formula>
    </cfRule>
  </conditionalFormatting>
  <conditionalFormatting sqref="E55:E56">
    <cfRule type="cellIs" dxfId="0" priority="11" operator="equal">
      <formula>0</formula>
    </cfRule>
  </conditionalFormatting>
  <dataValidations xWindow="881" yWindow="555" count="36">
    <dataValidation type="list" showInputMessage="1" showErrorMessage="1" promptTitle="Auswahlfeld" prompt="Optionen bitte am rechten Feldrand über ▼ auswählen." sqref="E24" xr:uid="{92816F1B-49C1-49A8-96CA-66A55CDAA18E}">
      <formula1>"_,14,15,16,17,18,19,20,21,22,23,24,25,26,27,28,29,30"</formula1>
    </dataValidation>
    <dataValidation type="list" allowBlank="1" showInputMessage="1" showErrorMessage="1" promptTitle="Auswahlfeld" prompt="Optionen bitte am rechten Feldrand über ▼ auswählen." sqref="D76" xr:uid="{D4C74E2C-FD0E-4E03-9AD4-79AA9968AE0E}">
      <formula1>"NPD,C0,C1,C2,C3,C4,C5"</formula1>
    </dataValidation>
    <dataValidation type="list" allowBlank="1" showInputMessage="1" showErrorMessage="1" promptTitle="Auswahlfeld" prompt="Optionen bitte am rechten Feldrand über ▼ auswählen." sqref="D83" xr:uid="{82C139BC-7963-4281-99A3-804735D3F6D8}">
      <formula1>"NPD,freigegeben"</formula1>
    </dataValidation>
    <dataValidation type="list" allowBlank="1" showInputMessage="1" showErrorMessage="1" promptTitle="Auswahlfeld" prompt="Optionen bitte am rechten Feldrand über ▼ auswählen." sqref="D78" xr:uid="{058F1FD8-5C32-4CE3-8CD1-890E261279EE}">
      <formula1>"NPD,erzielt"</formula1>
    </dataValidation>
    <dataValidation type="list" allowBlank="1" showInputMessage="1" showErrorMessage="1" promptTitle="Auswahlfeld" prompt="Optionen bitte am rechten Feldrand über ▼ auswählen." sqref="D88" xr:uid="{C9854578-BE28-44F7-B614-21489C953259}">
      <formula1>"NPD,erfüllt"</formula1>
    </dataValidation>
    <dataValidation type="list" allowBlank="1" showInputMessage="1" showErrorMessage="1" sqref="E58" xr:uid="{0355FFAE-BFBB-4611-8060-DCC952AA1136}">
      <formula1>"E"</formula1>
    </dataValidation>
    <dataValidation type="list" allowBlank="1" showInputMessage="1" showErrorMessage="1" promptTitle="Auswahlfeld" prompt="Optionen bitte am rechten Feldrand über ▼ auswählen." sqref="D113" xr:uid="{25404210-8CE5-4405-A12D-D60D7FB1BAFD}">
      <formula1>"NPD,A1,A2,A3,A4,A5,B1,B2,B3,B4,B5,C1,C2,C3,C4,C5"</formula1>
    </dataValidation>
    <dataValidation type="list" allowBlank="1" showInputMessage="1" showErrorMessage="1" promptTitle="Auswahlfeld" prompt="Optionen bitte am rechten Feldrand über ▼ auswählen." sqref="D133" xr:uid="{EAFEF498-1273-4659-8133-4E7992D2BE8C}">
      <formula1>"NPD,1,2,3,4,5"</formula1>
    </dataValidation>
    <dataValidation type="list" allowBlank="1" showInputMessage="1" showErrorMessage="1" promptTitle="Auswahlfeld" prompt="Optionen bitte am rechten Feldrand über ▼ auswählen." sqref="D75" xr:uid="{2178288F-D79E-4C22-860E-0ECAAAB64C23}">
      <formula1>"NPD,S₂₀₀-,Sₐ-,Sₐ₃-,Sₐ₄-"</formula1>
    </dataValidation>
    <dataValidation type="custom" operator="lessThan" allowBlank="1" showInputMessage="1" showErrorMessage="1" sqref="D126:D127" xr:uid="{DDE6C3F0-D7B6-4933-869A-0AE96E2DD8D1}">
      <formula1>D126&lt;=0</formula1>
    </dataValidation>
    <dataValidation allowBlank="1" showInputMessage="1" showErrorMessage="1" errorTitle="STOPP" error="Die max. zulässige Anzahl von 30 Zeichen wurde überschritten." promptTitle="Hinweis:" prompt="Max. 30 Zeichen." sqref="D71" xr:uid="{E51D4E6A-7FB6-43FD-BC88-4B1E333079D7}"/>
    <dataValidation type="list" allowBlank="1" showInputMessage="1" showErrorMessage="1" prompt="Auswahl über ▼ am rechten Rand." sqref="D88" xr:uid="{AE4A0656-50D3-4CC6-9688-2994C6FFB5B9}">
      <formula1>"NPD,erfüllt"</formula1>
    </dataValidation>
    <dataValidation allowBlank="1" showInputMessage="1" showErrorMessage="1" prompt="Auswahl über ▼ am rechten Rand." sqref="D126:D127" xr:uid="{261F84C1-B414-4F67-AD05-F8891EEF8E5F}"/>
    <dataValidation type="list" allowBlank="1" showInputMessage="1" showErrorMessage="1" promptTitle="Auswahlfeld" prompt="Optionen bitte am rechten Feldrand über ▼ auswählen." sqref="D118" xr:uid="{78F08781-4DFB-431D-A6A9-755996046ABD}">
      <formula1>"NPD,350N/60s"</formula1>
    </dataValidation>
    <dataValidation type="list" allowBlank="1" showInputMessage="1" showErrorMessage="1" promptTitle="Auswahlfeld" prompt="Optionen bitte am rechten Feldrand über ▼ auswählen." sqref="D128" xr:uid="{8E9EC0D1-DDBC-4E31-B05B-C1511FF3F572}">
      <formula1>"NPD,0,1A,2A,3A,4A,5A,6A,7A,8A,9A,1B,2B,3B,4B,5B,6B,7B,E750,E900,E1050,E1200"</formula1>
    </dataValidation>
    <dataValidation type="list" allowBlank="1" showInputMessage="1" showErrorMessage="1" promptTitle="Auswahlfeld" prompt="Optionen bitte am rechten Feldrand über ▼ auswählen." sqref="D98" xr:uid="{F33991FF-DEEB-4E2F-BCC7-BA4D0722FE6A}">
      <formula1>"NPD,1,2,3,4"</formula1>
    </dataValidation>
    <dataValidation type="textLength" allowBlank="1" showInputMessage="1" showErrorMessage="1" errorTitle="STOPP" error="Die max. zulässige Anzahl von 20 Zeichen wurde überschritten." promptTitle="Hinweis" prompt="Max. 20 Zeichen." sqref="D72" xr:uid="{86D8C912-335C-4B62-8AAC-00F759B6AAA4}">
      <formula1>0</formula1>
      <formula2>20</formula2>
    </dataValidation>
    <dataValidation allowBlank="1" showInputMessage="1" showErrorMessage="1" errorTitle="STOPP" error="Die max. zulässige Anzahl von 15 Zeichen wurde überschritten." promptTitle="Hinweis:" prompt="Max. 15 Zeichen." sqref="E72" xr:uid="{464C4AE3-724C-4B01-976F-35FDCC8EE85D}"/>
    <dataValidation type="list" allowBlank="1" showInputMessage="1" showErrorMessage="1" promptTitle="Auswahlfeld" prompt="Optionen bitte am rechten Feldrand über ▼ auswählen." sqref="D129" xr:uid="{6B8BEBC6-4E15-41D1-AC64-56768A087F44}">
      <formula1>"NPD,0,1B,2B,3B,4B,5B,6B,7B"</formula1>
    </dataValidation>
    <dataValidation type="decimal" allowBlank="1" showInputMessage="1" showErrorMessage="1" promptTitle="Hinweis" prompt="Bei Eingabe eines Wertes muss dieser zwischen 0 und 1 liegen." sqref="D104:D105" xr:uid="{7D79EC0E-9CC3-49E7-B4BF-D9512AEE6234}">
      <formula1>0</formula1>
      <formula2>1</formula2>
    </dataValidation>
    <dataValidation type="custom" allowBlank="1" showInputMessage="1" showErrorMessage="1" sqref="D125" xr:uid="{2C86EC4E-697C-4737-A193-5DA2B478FBCC}">
      <formula1>D125&lt;=0</formula1>
    </dataValidation>
    <dataValidation type="whole" allowBlank="1" showInputMessage="1" showErrorMessage="1" sqref="B4" xr:uid="{B98643C6-9FBE-4864-A322-C3B22A46B87A}">
      <formula1>1</formula1>
      <formula2>11</formula2>
    </dataValidation>
    <dataValidation type="custom" allowBlank="1" showInputMessage="1" showErrorMessage="1" errorTitle="STOPP" error="Bitte nur GROSSBUCHSTABEN verwenden." sqref="E34" xr:uid="{6A1BC983-FA0E-43BB-81C3-230E19DB2712}">
      <formula1>EXACT(E34,UPPER(E34))</formula1>
    </dataValidation>
    <dataValidation type="textLength" allowBlank="1" showInputMessage="1" showErrorMessage="1" errorTitle="STOPP" error="Max. zulässige Zahl von 100 Zeichen wurde überschritten, bitte Text kürzen." promptTitle="Hinweis" prompt="Max. 100 Zeichen." sqref="E28" xr:uid="{879E1661-BD46-4346-B735-DCDBF54A6695}">
      <formula1>1</formula1>
      <formula2>100</formula2>
    </dataValidation>
    <dataValidation type="textLength" allowBlank="1" showInputMessage="1" showErrorMessage="1" errorTitle="STOPP" error="Die max. zulässige Anzahl von 34 Zeichen wurde überschritten." promptTitle="Hinweis" prompt="Max. 34 Zeichen." sqref="E33" xr:uid="{76F3ABD5-1681-4BDD-87CC-C831B6A2D055}">
      <formula1>1</formula1>
      <formula2>34</formula2>
    </dataValidation>
    <dataValidation allowBlank="1" showInputMessage="1" showErrorMessage="1" errorTitle="STOPP" error="Die max. zulässigen Anzahl von 49 Zeichen wurde überschritten." promptTitle="Hinweis" prompt="Max. 49 Zeichen." sqref="E32" xr:uid="{96BC61DE-4B79-4312-B704-64AB24F72A17}"/>
    <dataValidation type="textLength" allowBlank="1" showInputMessage="1" showErrorMessage="1" errorTitle="STOPP" error="Die max. zulässige Antzahl von 65 Zeichen wurde überschritten." promptTitle="Hinweis" prompt="Max. 65 Zeichen." sqref="E30" xr:uid="{42D24A82-FEB4-4A7A-A2E6-BFFAAAA70D66}">
      <formula1>1</formula1>
      <formula2>65</formula2>
    </dataValidation>
    <dataValidation type="list" showInputMessage="1" showErrorMessage="1" promptTitle="Auswahlfeld" prompt="Angaben bitte am rechten Feldrand über ▼ auswählen." sqref="E55:E56" xr:uid="{F8624CED-0BCF-4556-AFC0-6262A14E31A1}">
      <formula1>"Ja, Nein"</formula1>
    </dataValidation>
    <dataValidation type="textLength" allowBlank="1" showInputMessage="1" showErrorMessage="1" errorTitle="STOPP" error="Die max. Anzahl von 65 Zeichen wurde überschritten." promptTitle="Hinweis" prompt="Max. 65 Zeichen." sqref="E39" xr:uid="{7B289F90-5426-4DD3-B42E-D4F1D2006922}">
      <formula1>1</formula1>
      <formula2>65</formula2>
    </dataValidation>
    <dataValidation type="textLength" allowBlank="1" showInputMessage="1" showErrorMessage="1" errorTitle="STOPP" error="Die max. Anzahl von 50 Zeichen wurde überschritten." promptTitle="Hinweis" prompt="Max. 50 Zeichen." sqref="E37:E38" xr:uid="{EB0DF10D-F002-4B2B-8043-4D537DF0D2B2}">
      <formula1>1</formula1>
      <formula2>50</formula2>
    </dataValidation>
    <dataValidation type="textLength" allowBlank="1" showInputMessage="1" showErrorMessage="1" errorTitle="STOPP" error="Die max. Zeichenlänge von 20 Zeichen wurde überschritten." promptTitle="Hinweis" prompt="Max. 20 Zeichen." sqref="E36" xr:uid="{5C3D9207-B042-4064-854B-931F55EE3E15}">
      <formula1>1</formula1>
      <formula2>20</formula2>
    </dataValidation>
    <dataValidation type="whole" allowBlank="1" showInputMessage="1" showErrorMessage="1" promptTitle="Hinweis" prompt="Nur die vierstellige NB-Nummer ohne weitere Angaben eingeben." sqref="E19" xr:uid="{FB68A430-2B79-41C4-90A0-1F6E8C123392}">
      <formula1>1</formula1>
      <formula2>10000</formula2>
    </dataValidation>
    <dataValidation type="whole" allowBlank="1" showInputMessage="1" showErrorMessage="1" promptTitle="Hinweis:" prompt="Bitte nur die letzten 3 Ziffern der HWK-Nummer angeben." sqref="E41" xr:uid="{8052611E-5C07-47B3-A74A-598532F84024}">
      <formula1>0</formula1>
      <formula2>999</formula2>
    </dataValidation>
    <dataValidation type="date" allowBlank="1" showErrorMessage="1" errorTitle="STOPP" error="Das Bestelldatum wurde micht korrekt eingegeben." promptTitle="Hinweis" prompt="Bitte 4-stellig eingeben." sqref="E26" xr:uid="{802E49D5-2417-4071-9FA7-E4B46C2F7D58}">
      <formula1>45658</formula1>
      <formula2>47484</formula2>
    </dataValidation>
    <dataValidation type="whole" allowBlank="1" showInputMessage="1" showErrorMessage="1" errorTitle="Hinweis" error="Bitte nur ganzzahlige Zahlen eingeben." sqref="E23" xr:uid="{BE2920EE-71F1-47FF-97E4-11459E679165}">
      <formula1>1</formula1>
      <formula2>10000</formula2>
    </dataValidation>
    <dataValidation type="date" allowBlank="1" showInputMessage="1" showErrorMessage="1" sqref="C158" xr:uid="{9415BE99-CAEC-486D-BB9A-FC839668F0EF}">
      <formula1>45658</formula1>
      <formula2>47848</formula2>
    </dataValidation>
  </dataValidations>
  <pageMargins left="0.59055118110236227" right="0.59055118110236227" top="0.43307086614173229" bottom="0.82677165354330717" header="0.31496062992125984" footer="0.23622047244094491"/>
  <pageSetup paperSize="9" scale="59" orientation="portrait" r:id="rId1"/>
  <headerFooter>
    <oddFooter>&amp;L&amp;F - &amp;A&amp;RAKF-02</oddFooter>
  </headerFooter>
  <drawing r:id="rId2"/>
  <extLst>
    <ext xmlns:x14="http://schemas.microsoft.com/office/spreadsheetml/2009/9/main" uri="{CCE6A557-97BC-4b89-ADB6-D9C93CAAB3DF}">
      <x14:dataValidations xmlns:xm="http://schemas.microsoft.com/office/excel/2006/main" xWindow="881" yWindow="555" count="4">
        <x14:dataValidation type="list" allowBlank="1" showInputMessage="1" showErrorMessage="1" promptTitle="Auswahlfeld" prompt="Optionen bitte am rechten Feldrand über ▼ auswählen." xr:uid="{84FBEE7C-930D-4299-A65F-91273D1CCBD6}">
          <x14:formula1>
            <xm:f>Listen!$A$41:$A$53</xm:f>
          </x14:formula1>
          <xm:sqref>D74</xm:sqref>
        </x14:dataValidation>
        <x14:dataValidation type="list" allowBlank="1" showInputMessage="1" showErrorMessage="1" promptTitle="Auswahlfeld" prompt="Optionen bitte am rechten Feldrand über ▼ auswählen." xr:uid="{937FC919-D4FC-4CDB-BB24-96DDF345DCD0}">
          <x14:formula1>
            <xm:f>Listen!$A$3:$A$5</xm:f>
          </x14:formula1>
          <xm:sqref>E20</xm:sqref>
        </x14:dataValidation>
        <x14:dataValidation type="list" allowBlank="1" showInputMessage="1" showErrorMessage="1" promptTitle="Auswahlfeld" prompt="Optionen bitte am rechten Feldrand über ▼ auswählen." xr:uid="{D9542089-1D2E-46CA-B92C-7DDB22D3C52B}">
          <x14:formula1>
            <xm:f>Listen!$A$9:$A$14</xm:f>
          </x14:formula1>
          <xm:sqref>E21</xm:sqref>
        </x14:dataValidation>
        <x14:dataValidation type="list" allowBlank="1" showInputMessage="1" showErrorMessage="1" promptTitle="Auswahlfeld" prompt="Optionen bitte am rechten Feldrand über ▼ auswählen." xr:uid="{978693BE-02AB-4E24-B4B7-05E4C22AEFFC}">
          <x14:formula1>
            <xm:f>Listen!$A$19:$A$37</xm:f>
          </x14:formula1>
          <xm:sqref>D70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55BC-CA1B-41E2-8BDD-8D09741AC93B}">
  <dimension ref="A1:F10"/>
  <sheetViews>
    <sheetView topLeftCell="A6" workbookViewId="0">
      <pane xSplit="1" topLeftCell="C1" activePane="topRight" state="frozen"/>
      <selection pane="topRight" sqref="A1:F10"/>
    </sheetView>
  </sheetViews>
  <sheetFormatPr baseColWidth="10" defaultColWidth="10.69921875" defaultRowHeight="13.8" x14ac:dyDescent="0.25"/>
  <cols>
    <col min="1" max="1" width="10.69921875" style="97"/>
    <col min="2" max="2" width="85.19921875" style="94" customWidth="1"/>
    <col min="3" max="3" width="20" style="93" bestFit="1" customWidth="1"/>
    <col min="4" max="4" width="23.296875" style="93" bestFit="1" customWidth="1"/>
    <col min="5" max="5" width="31.3984375" style="93" bestFit="1" customWidth="1"/>
    <col min="6" max="6" width="66.5" style="93" bestFit="1" customWidth="1"/>
    <col min="7" max="16384" width="10.69921875" style="94"/>
  </cols>
  <sheetData>
    <row r="1" spans="1:6" x14ac:dyDescent="0.25">
      <c r="A1" s="121" t="s">
        <v>221</v>
      </c>
      <c r="B1" s="122" t="s">
        <v>222</v>
      </c>
      <c r="C1" s="123" t="s">
        <v>223</v>
      </c>
      <c r="D1" s="123" t="s">
        <v>224</v>
      </c>
      <c r="E1" s="123" t="s">
        <v>225</v>
      </c>
      <c r="F1" s="123" t="s">
        <v>226</v>
      </c>
    </row>
    <row r="2" spans="1:6" ht="66" x14ac:dyDescent="0.25">
      <c r="A2" s="8">
        <v>1</v>
      </c>
      <c r="B2" s="8" t="s">
        <v>227</v>
      </c>
      <c r="C2" s="2" t="s">
        <v>228</v>
      </c>
      <c r="D2" s="2" t="s">
        <v>229</v>
      </c>
      <c r="E2" s="92" t="s">
        <v>189</v>
      </c>
      <c r="F2" s="93" t="s">
        <v>190</v>
      </c>
    </row>
    <row r="3" spans="1:6" ht="66" x14ac:dyDescent="0.25">
      <c r="A3" s="8">
        <v>2</v>
      </c>
      <c r="B3" s="95" t="s">
        <v>209</v>
      </c>
      <c r="C3" s="9" t="s">
        <v>191</v>
      </c>
      <c r="D3" s="96" t="s">
        <v>192</v>
      </c>
      <c r="E3" s="2" t="s">
        <v>193</v>
      </c>
      <c r="F3" s="93" t="s">
        <v>194</v>
      </c>
    </row>
    <row r="4" spans="1:6" ht="66" x14ac:dyDescent="0.25">
      <c r="A4" s="8">
        <v>3</v>
      </c>
      <c r="B4" s="8" t="s">
        <v>210</v>
      </c>
      <c r="C4" s="9" t="s">
        <v>195</v>
      </c>
      <c r="D4" s="96" t="s">
        <v>196</v>
      </c>
      <c r="E4" s="2" t="s">
        <v>197</v>
      </c>
      <c r="F4" s="93" t="s">
        <v>190</v>
      </c>
    </row>
    <row r="5" spans="1:6" ht="52.8" x14ac:dyDescent="0.25">
      <c r="A5" s="8">
        <v>4</v>
      </c>
      <c r="B5" s="8" t="s">
        <v>211</v>
      </c>
      <c r="C5" s="9" t="s">
        <v>191</v>
      </c>
      <c r="D5" s="96" t="s">
        <v>192</v>
      </c>
      <c r="E5" s="97" t="s">
        <v>198</v>
      </c>
      <c r="F5" s="93" t="s">
        <v>194</v>
      </c>
    </row>
    <row r="6" spans="1:6" ht="52.8" x14ac:dyDescent="0.25">
      <c r="A6" s="8">
        <v>6</v>
      </c>
      <c r="B6" s="8" t="s">
        <v>211</v>
      </c>
      <c r="C6" s="9" t="s">
        <v>191</v>
      </c>
      <c r="D6" s="96" t="s">
        <v>192</v>
      </c>
      <c r="E6" s="97" t="s">
        <v>198</v>
      </c>
      <c r="F6" s="93" t="s">
        <v>194</v>
      </c>
    </row>
    <row r="7" spans="1:6" ht="66" x14ac:dyDescent="0.25">
      <c r="A7" s="8">
        <v>7</v>
      </c>
      <c r="B7" s="8" t="s">
        <v>212</v>
      </c>
      <c r="C7" s="2" t="s">
        <v>199</v>
      </c>
      <c r="D7" s="2" t="s">
        <v>200</v>
      </c>
      <c r="E7" s="2" t="s">
        <v>201</v>
      </c>
      <c r="F7" s="93" t="s">
        <v>190</v>
      </c>
    </row>
    <row r="8" spans="1:6" ht="66" x14ac:dyDescent="0.25">
      <c r="A8" s="97">
        <v>8</v>
      </c>
      <c r="B8" s="103" t="s">
        <v>213</v>
      </c>
      <c r="C8" s="9" t="s">
        <v>202</v>
      </c>
      <c r="D8" s="96" t="s">
        <v>203</v>
      </c>
      <c r="E8" s="92" t="s">
        <v>230</v>
      </c>
      <c r="F8" s="93" t="s">
        <v>190</v>
      </c>
    </row>
    <row r="9" spans="1:6" ht="66" x14ac:dyDescent="0.25">
      <c r="A9" s="97">
        <v>9</v>
      </c>
      <c r="B9" s="98" t="s">
        <v>214</v>
      </c>
      <c r="C9" s="9" t="s">
        <v>204</v>
      </c>
      <c r="D9" s="96" t="s">
        <v>205</v>
      </c>
      <c r="E9" s="99" t="s">
        <v>231</v>
      </c>
      <c r="F9" s="93" t="s">
        <v>190</v>
      </c>
    </row>
    <row r="10" spans="1:6" ht="66" x14ac:dyDescent="0.25">
      <c r="A10" s="97">
        <v>11</v>
      </c>
      <c r="B10" s="98" t="s">
        <v>215</v>
      </c>
      <c r="C10" s="9" t="s">
        <v>206</v>
      </c>
      <c r="D10" s="96" t="s">
        <v>207</v>
      </c>
      <c r="E10" s="99" t="s">
        <v>208</v>
      </c>
      <c r="F10" s="93" t="s">
        <v>190</v>
      </c>
    </row>
  </sheetData>
  <hyperlinks>
    <hyperlink ref="E2" r:id="rId1" xr:uid="{6151E54D-3F4D-49BC-A264-D6DFB054494F}"/>
    <hyperlink ref="E8" r:id="rId2" xr:uid="{2837F8C1-E81D-4510-B820-DC9746BF0852}"/>
    <hyperlink ref="E10" r:id="rId3" xr:uid="{2D56A0C6-4329-4F5B-802E-4893D4BF23F9}"/>
    <hyperlink ref="E9" r:id="rId4" xr:uid="{457EF674-B3AB-433F-966F-81195EDEC049}"/>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B4C16-67ED-4C1B-B9C2-3C218914BE4F}">
  <dimension ref="A1:C54"/>
  <sheetViews>
    <sheetView topLeftCell="A28" workbookViewId="0">
      <selection activeCell="A32" sqref="A32"/>
    </sheetView>
  </sheetViews>
  <sheetFormatPr baseColWidth="10" defaultRowHeight="13.8" x14ac:dyDescent="0.25"/>
  <cols>
    <col min="1" max="1" width="93.19921875" bestFit="1" customWidth="1"/>
    <col min="2" max="2" width="77.19921875" customWidth="1"/>
    <col min="3" max="3" width="15.296875" bestFit="1" customWidth="1"/>
  </cols>
  <sheetData>
    <row r="1" spans="1:3" x14ac:dyDescent="0.25">
      <c r="A1" s="49" t="s">
        <v>85</v>
      </c>
      <c r="B1" s="49" t="s">
        <v>77</v>
      </c>
    </row>
    <row r="2" spans="1:3" x14ac:dyDescent="0.25">
      <c r="A2" s="49"/>
      <c r="B2" s="49"/>
    </row>
    <row r="3" spans="1:3" x14ac:dyDescent="0.25">
      <c r="A3" s="50" t="s">
        <v>113</v>
      </c>
      <c r="B3" s="50">
        <f>LEN(A3)</f>
        <v>68</v>
      </c>
    </row>
    <row r="4" spans="1:3" x14ac:dyDescent="0.25">
      <c r="A4" s="50" t="s">
        <v>76</v>
      </c>
      <c r="B4" s="50">
        <f t="shared" ref="B4:B5" si="0">LEN(A4)</f>
        <v>57</v>
      </c>
    </row>
    <row r="5" spans="1:3" x14ac:dyDescent="0.25">
      <c r="A5" s="50" t="s">
        <v>86</v>
      </c>
      <c r="B5" s="50">
        <f t="shared" si="0"/>
        <v>57</v>
      </c>
    </row>
    <row r="6" spans="1:3" x14ac:dyDescent="0.25">
      <c r="A6" s="50"/>
      <c r="B6" s="50"/>
    </row>
    <row r="7" spans="1:3" x14ac:dyDescent="0.25">
      <c r="A7" s="49" t="s">
        <v>75</v>
      </c>
      <c r="B7" s="50"/>
    </row>
    <row r="8" spans="1:3" x14ac:dyDescent="0.25">
      <c r="A8" s="49"/>
      <c r="B8" s="50"/>
    </row>
    <row r="9" spans="1:3" x14ac:dyDescent="0.25">
      <c r="A9" s="50" t="s">
        <v>87</v>
      </c>
      <c r="B9" s="50" t="s">
        <v>88</v>
      </c>
    </row>
    <row r="10" spans="1:3" x14ac:dyDescent="0.25">
      <c r="A10" s="50" t="s">
        <v>89</v>
      </c>
      <c r="B10" s="50" t="s">
        <v>90</v>
      </c>
    </row>
    <row r="11" spans="1:3" x14ac:dyDescent="0.25">
      <c r="A11" s="50" t="s">
        <v>91</v>
      </c>
      <c r="B11" s="50" t="s">
        <v>92</v>
      </c>
    </row>
    <row r="12" spans="1:3" x14ac:dyDescent="0.25">
      <c r="A12" s="50" t="s">
        <v>93</v>
      </c>
      <c r="B12" s="50" t="s">
        <v>94</v>
      </c>
      <c r="C12">
        <f>LEN(A12)</f>
        <v>69</v>
      </c>
    </row>
    <row r="13" spans="1:3" x14ac:dyDescent="0.25">
      <c r="A13" s="50" t="s">
        <v>95</v>
      </c>
      <c r="B13" s="50" t="s">
        <v>96</v>
      </c>
    </row>
    <row r="14" spans="1:3" x14ac:dyDescent="0.25">
      <c r="A14" s="50" t="s">
        <v>97</v>
      </c>
      <c r="B14" s="50" t="s">
        <v>98</v>
      </c>
    </row>
    <row r="18" spans="1:2" x14ac:dyDescent="0.25">
      <c r="A18" s="53" t="s">
        <v>79</v>
      </c>
      <c r="B18" s="53" t="s">
        <v>81</v>
      </c>
    </row>
    <row r="19" spans="1:2" x14ac:dyDescent="0.25">
      <c r="A19" t="s">
        <v>71</v>
      </c>
    </row>
    <row r="20" spans="1:2" x14ac:dyDescent="0.25">
      <c r="A20" t="s">
        <v>99</v>
      </c>
      <c r="B20" s="54">
        <f t="shared" ref="B20:B38" si="1">LEN(A20)</f>
        <v>21</v>
      </c>
    </row>
    <row r="21" spans="1:2" x14ac:dyDescent="0.25">
      <c r="A21" t="s">
        <v>100</v>
      </c>
      <c r="B21" s="54">
        <f t="shared" si="1"/>
        <v>13</v>
      </c>
    </row>
    <row r="22" spans="1:2" x14ac:dyDescent="0.25">
      <c r="A22" t="s">
        <v>101</v>
      </c>
      <c r="B22" s="54">
        <f t="shared" si="1"/>
        <v>14</v>
      </c>
    </row>
    <row r="23" spans="1:2" x14ac:dyDescent="0.25">
      <c r="A23" t="s">
        <v>219</v>
      </c>
      <c r="B23" s="54">
        <f t="shared" si="1"/>
        <v>20</v>
      </c>
    </row>
    <row r="24" spans="1:2" x14ac:dyDescent="0.25">
      <c r="A24" t="s">
        <v>220</v>
      </c>
      <c r="B24" s="54">
        <f t="shared" si="1"/>
        <v>22</v>
      </c>
    </row>
    <row r="25" spans="1:2" x14ac:dyDescent="0.25">
      <c r="A25" t="s">
        <v>102</v>
      </c>
      <c r="B25" s="54">
        <f t="shared" si="1"/>
        <v>24</v>
      </c>
    </row>
    <row r="26" spans="1:2" x14ac:dyDescent="0.25">
      <c r="A26" t="s">
        <v>103</v>
      </c>
      <c r="B26" s="54">
        <f t="shared" si="1"/>
        <v>10</v>
      </c>
    </row>
    <row r="27" spans="1:2" x14ac:dyDescent="0.25">
      <c r="A27" t="s">
        <v>104</v>
      </c>
      <c r="B27" s="54">
        <f t="shared" si="1"/>
        <v>9</v>
      </c>
    </row>
    <row r="28" spans="1:2" x14ac:dyDescent="0.25">
      <c r="A28" t="s">
        <v>105</v>
      </c>
      <c r="B28" s="54">
        <f t="shared" si="1"/>
        <v>17</v>
      </c>
    </row>
    <row r="29" spans="1:2" x14ac:dyDescent="0.25">
      <c r="A29" t="s">
        <v>106</v>
      </c>
      <c r="B29" s="54">
        <f t="shared" si="1"/>
        <v>17</v>
      </c>
    </row>
    <row r="30" spans="1:2" x14ac:dyDescent="0.25">
      <c r="A30" t="s">
        <v>107</v>
      </c>
      <c r="B30" s="54">
        <f t="shared" si="1"/>
        <v>23</v>
      </c>
    </row>
    <row r="31" spans="1:2" x14ac:dyDescent="0.25">
      <c r="A31" t="s">
        <v>108</v>
      </c>
      <c r="B31" s="54">
        <f t="shared" si="1"/>
        <v>19</v>
      </c>
    </row>
    <row r="32" spans="1:2" x14ac:dyDescent="0.25">
      <c r="A32" t="s">
        <v>109</v>
      </c>
      <c r="B32" s="54">
        <f t="shared" si="1"/>
        <v>19</v>
      </c>
    </row>
    <row r="33" spans="1:2" x14ac:dyDescent="0.25">
      <c r="A33" t="s">
        <v>110</v>
      </c>
      <c r="B33" s="54">
        <f t="shared" si="1"/>
        <v>28</v>
      </c>
    </row>
    <row r="34" spans="1:2" x14ac:dyDescent="0.25">
      <c r="A34" t="s">
        <v>249</v>
      </c>
      <c r="B34" s="54">
        <f t="shared" si="1"/>
        <v>28</v>
      </c>
    </row>
    <row r="35" spans="1:2" x14ac:dyDescent="0.25">
      <c r="A35" t="s">
        <v>80</v>
      </c>
      <c r="B35" s="54">
        <f t="shared" si="1"/>
        <v>15</v>
      </c>
    </row>
    <row r="36" spans="1:2" x14ac:dyDescent="0.25">
      <c r="A36" t="s">
        <v>111</v>
      </c>
      <c r="B36" s="54">
        <f t="shared" si="1"/>
        <v>27</v>
      </c>
    </row>
    <row r="37" spans="1:2" x14ac:dyDescent="0.25">
      <c r="A37" t="s">
        <v>112</v>
      </c>
      <c r="B37" s="54">
        <f t="shared" si="1"/>
        <v>13</v>
      </c>
    </row>
    <row r="38" spans="1:2" x14ac:dyDescent="0.25">
      <c r="B38" s="54">
        <f t="shared" si="1"/>
        <v>0</v>
      </c>
    </row>
    <row r="40" spans="1:2" x14ac:dyDescent="0.25">
      <c r="A40" s="53" t="s">
        <v>174</v>
      </c>
    </row>
    <row r="41" spans="1:2" x14ac:dyDescent="0.25">
      <c r="A41" t="s">
        <v>71</v>
      </c>
    </row>
    <row r="42" spans="1:2" x14ac:dyDescent="0.25">
      <c r="A42" t="s">
        <v>235</v>
      </c>
    </row>
    <row r="43" spans="1:2" x14ac:dyDescent="0.25">
      <c r="A43" t="s">
        <v>236</v>
      </c>
    </row>
    <row r="44" spans="1:2" x14ac:dyDescent="0.25">
      <c r="A44" t="s">
        <v>237</v>
      </c>
    </row>
    <row r="45" spans="1:2" x14ac:dyDescent="0.25">
      <c r="A45" t="s">
        <v>238</v>
      </c>
    </row>
    <row r="46" spans="1:2" x14ac:dyDescent="0.25">
      <c r="A46" t="s">
        <v>239</v>
      </c>
    </row>
    <row r="47" spans="1:2" x14ac:dyDescent="0.25">
      <c r="A47" t="s">
        <v>240</v>
      </c>
    </row>
    <row r="48" spans="1:2" x14ac:dyDescent="0.25">
      <c r="A48" t="s">
        <v>241</v>
      </c>
    </row>
    <row r="49" spans="1:2" x14ac:dyDescent="0.25">
      <c r="A49" t="s">
        <v>242</v>
      </c>
    </row>
    <row r="50" spans="1:2" x14ac:dyDescent="0.25">
      <c r="A50" t="s">
        <v>243</v>
      </c>
      <c r="B50" s="54"/>
    </row>
    <row r="51" spans="1:2" x14ac:dyDescent="0.25">
      <c r="A51" t="s">
        <v>244</v>
      </c>
      <c r="B51" s="54"/>
    </row>
    <row r="52" spans="1:2" x14ac:dyDescent="0.25">
      <c r="A52" t="s">
        <v>245</v>
      </c>
      <c r="B52" s="54"/>
    </row>
    <row r="53" spans="1:2" x14ac:dyDescent="0.25">
      <c r="A53" t="s">
        <v>246</v>
      </c>
    </row>
    <row r="54" spans="1:2" x14ac:dyDescent="0.25">
      <c r="A54" t="s">
        <v>248</v>
      </c>
    </row>
  </sheetData>
  <sheetProtection selectLockedCells="1" selectUnlockedCells="1"/>
  <phoneticPr fontId="16"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CE.1.Lx Tür_16034</vt:lpstr>
      <vt:lpstr>T2</vt:lpstr>
      <vt:lpstr>Listen</vt:lpstr>
      <vt:lpstr>'CE.1.Lx Tür_16034'!Druckbereich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Messmer</dc:creator>
  <cp:lastModifiedBy>Roland Messmer</cp:lastModifiedBy>
  <cp:lastPrinted>2025-06-29T09:07:49Z</cp:lastPrinted>
  <dcterms:created xsi:type="dcterms:W3CDTF">2024-06-28T10:32:38Z</dcterms:created>
  <dcterms:modified xsi:type="dcterms:W3CDTF">2026-07-14T10:59:41Z</dcterms:modified>
</cp:coreProperties>
</file>